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4.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6.xml" ContentType="application/vnd.openxmlformats-officedocument.drawing+xml"/>
  <Override PartName="/xl/comments2.xml" ContentType="application/vnd.openxmlformats-officedocument.spreadsheetml.comments+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7.xml" ContentType="application/vnd.openxmlformats-officedocument.drawing+xml"/>
  <Override PartName="/xl/charts/chart33.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0.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codeName="ThisWorkbook"/>
  <mc:AlternateContent xmlns:mc="http://schemas.openxmlformats.org/markup-compatibility/2006">
    <mc:Choice Requires="x15">
      <x15ac:absPath xmlns:x15ac="http://schemas.microsoft.com/office/spreadsheetml/2010/11/ac" url="C:\Users\Energy cities\Downloads\"/>
    </mc:Choice>
  </mc:AlternateContent>
  <bookViews>
    <workbookView xWindow="0" yWindow="0" windowWidth="20490" windowHeight="7995" tabRatio="854" firstSheet="9" activeTab="11"/>
  </bookViews>
  <sheets>
    <sheet name="Главная страница" sheetId="27" r:id="rId1"/>
    <sheet name="Стратегия" sheetId="22" r:id="rId2"/>
    <sheet name="БКВ" sheetId="23" r:id="rId3"/>
    <sheet name="МКВ1" sheetId="24" r:id="rId4"/>
    <sheet name="МКВ2" sheetId="31" r:id="rId5"/>
    <sheet name="Действия по смягчению" sheetId="25" r:id="rId6"/>
    <sheet name="Образцы совершенства" sheetId="38" r:id="rId7"/>
    <sheet name="Отчет о смягчении последствий" sheetId="26" r:id="rId8"/>
    <sheet name="Мониторинговый отчет" sheetId="36" r:id="rId9"/>
    <sheet name="Шкала адаптации" sheetId="10" r:id="rId10"/>
    <sheet name="Риски и уязвимости" sheetId="16" r:id="rId11"/>
    <sheet name="Действия по адаптации" sheetId="9" r:id="rId12"/>
    <sheet name="Отчет по адаптации" sheetId="37" r:id="rId13"/>
    <sheet name="Показатели адаптации" sheetId="14" r:id="rId14"/>
    <sheet name="Коэффициенты выбросов" sheetId="35" r:id="rId15"/>
    <sheet name="Categories" sheetId="28" state="hidden" r:id="rId16"/>
    <sheet name="Drop-down Menus" sheetId="18" state="hidden" r:id="rId17"/>
    <sheet name="extra" sheetId="29" state="hidden"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xlnm._FilterDatabase" localSheetId="11" hidden="1">'Действия по адаптации'!$A$19:$N$39</definedName>
    <definedName name="_xlnm._FilterDatabase" localSheetId="5" hidden="1">'Действия по смягчению'!$B$50:$X$116</definedName>
    <definedName name="AbsCh1">#REF!</definedName>
    <definedName name="AbsCh11">#REF!</definedName>
    <definedName name="Action_Status" localSheetId="14">[1]Feuil1!$F$2:$F$6</definedName>
    <definedName name="Action_Status">[1]Feuil1!$F$2:$F$6</definedName>
    <definedName name="ActionStatus" localSheetId="15">[2]Actions!$O$4:$O$7</definedName>
    <definedName name="ActionStatus" localSheetId="17">[2]Actions!$O$4:$O$7</definedName>
    <definedName name="ActionStatus" localSheetId="2">[2]Actions!$O$4:$O$7</definedName>
    <definedName name="ActionStatus" localSheetId="0">[2]Actions!$O$4:$O$7</definedName>
    <definedName name="ActionStatus" localSheetId="5">[2]Actions!$O$4:$O$7</definedName>
    <definedName name="ActionStatus" localSheetId="14">[3]Actions!$O$4:$O$7</definedName>
    <definedName name="ActionStatus" localSheetId="3">[2]Actions!$O$4:$O$7</definedName>
    <definedName name="ActionStatus" localSheetId="4">[2]Actions!$O$4:$O$7</definedName>
    <definedName name="ActionStatus" localSheetId="6">'[4]Drop-down Menus'!$J$4:$J$8</definedName>
    <definedName name="ActionStatus" localSheetId="7">[2]Actions!$O$4:$O$7</definedName>
    <definedName name="ActionStatus" localSheetId="12">'[5]Drop-down Menus'!$J$4:$J$8</definedName>
    <definedName name="ActionStatus" localSheetId="1">[2]Actions!$O$4:$O$7</definedName>
    <definedName name="ActionStatus">'Drop-down Menus'!$J$4:$J$8</definedName>
    <definedName name="AdaptationSectors" localSheetId="14">'[6]Drop-down Menus'!$I$4:$I$11</definedName>
    <definedName name="AdaptationSectors">'[7]Drop-down Menus'!$I$4:$I$11</definedName>
    <definedName name="AdaptationType" localSheetId="14">[6]Actions!#REF!</definedName>
    <definedName name="AdaptationType" localSheetId="4">[7]Actions!#REF!</definedName>
    <definedName name="AdaptationType">[7]Actions!#REF!</definedName>
    <definedName name="AdaptChangeLevel" localSheetId="14">#REF!</definedName>
    <definedName name="AdaptChangeLevel" localSheetId="4">#REF!</definedName>
    <definedName name="AdaptChangeLevel">#REF!</definedName>
    <definedName name="AdaptIntensity" localSheetId="14">'[6]Drop-down Menus'!$A$10:$A$14</definedName>
    <definedName name="AdaptIntensity">'[7]Drop-down Menus'!$A$10:$A$14</definedName>
    <definedName name="AdaptIntensityRisks" localSheetId="14">#REF!</definedName>
    <definedName name="AdaptIntensityRisks" localSheetId="4">#REF!</definedName>
    <definedName name="AdaptIntensityRisks">#REF!</definedName>
    <definedName name="AdaptSectors" localSheetId="14">'[6]Drop-down Menus'!$I$4:$I$11</definedName>
    <definedName name="AdaptSectors">'[7]Drop-down Menus'!$I$4:$I$11</definedName>
    <definedName name="AdaptSerioussness" localSheetId="14">#REF!</definedName>
    <definedName name="AdaptSerioussness" localSheetId="4">#REF!</definedName>
    <definedName name="AdaptSerioussness">#REF!</definedName>
    <definedName name="AdaptType" localSheetId="14">[6]Actions!#REF!</definedName>
    <definedName name="AdaptType" localSheetId="4">[7]Actions!#REF!</definedName>
    <definedName name="AdaptType">[7]Actions!#REF!</definedName>
    <definedName name="Areaofintervention_A1">[8]Categories!$B$7:$B$15</definedName>
    <definedName name="Areaofintervention_A2">[8]Categories!$B$21:$B$24</definedName>
    <definedName name="Areaofintervention_A3">[8]Categories!$B$29:$B$33</definedName>
    <definedName name="Areaofintervention_A4">[8]Categories!$B$40:$B$50</definedName>
    <definedName name="Areaofintervention_A5">[8]Categories!$B$54:$B$60</definedName>
    <definedName name="Areaofintervention_A6">[8]Categories!$B$65:$B$68</definedName>
    <definedName name="Areaofintervention_A7">[8]Categories!$B$75:$B$79</definedName>
    <definedName name="AreaofinterventionA6">#REF!</definedName>
    <definedName name="AreaofinterventionA66">#REF!</definedName>
    <definedName name="B" localSheetId="0">#REF!</definedName>
    <definedName name="B">extra!$A$66:$A$75</definedName>
    <definedName name="barriers" localSheetId="0">#REF!</definedName>
    <definedName name="barriers" localSheetId="14">[9]extra!$A$136:$A$139</definedName>
    <definedName name="barriers" localSheetId="8">[8]extra!$A$136:$A$139</definedName>
    <definedName name="barriers" localSheetId="6">[4]extra!$A$215:$A$218</definedName>
    <definedName name="barriers">extra!$A$215:$A$218</definedName>
    <definedName name="base" localSheetId="15">[10]extra!$A$44:$A$69</definedName>
    <definedName name="base" localSheetId="0">#REF!</definedName>
    <definedName name="base" localSheetId="14">[9]extra!$A$40:$A$65</definedName>
    <definedName name="base" localSheetId="8">[8]extra!$A$40:$A$65</definedName>
    <definedName name="base">extra!$A$78:$A$103</definedName>
    <definedName name="base2013">[8]extra!$A$40:$A$63</definedName>
    <definedName name="base2014">[8]extra!$A$40:$A$64</definedName>
    <definedName name="base2016">[8]extra!$A$40:$A$66</definedName>
    <definedName name="Base2020" localSheetId="6">[4]extra!$A$78:$A$106</definedName>
    <definedName name="Base2020">extra!$A$78:$A$106</definedName>
    <definedName name="Base2030" localSheetId="6">[4]extra!$B$78:$B$114</definedName>
    <definedName name="Base2030">extra!$B$78:$B$114</definedName>
    <definedName name="Baselong" localSheetId="6">[4]extra!$C$78:$C$119</definedName>
    <definedName name="Baselong">extra!$C$78:$C$119</definedName>
    <definedName name="BAUCh1">#REF!</definedName>
    <definedName name="BAUCh11">#REF!</definedName>
    <definedName name="BAUCh2">#REF!</definedName>
    <definedName name="BEIB1">#REF!</definedName>
    <definedName name="BEIB10">#REF!</definedName>
    <definedName name="BEIB2">#REF!</definedName>
    <definedName name="BEIB3">#REF!</definedName>
    <definedName name="BEIB4">#REF!</definedName>
    <definedName name="BEIB5">#REF!</definedName>
    <definedName name="BEIB6">#REF!</definedName>
    <definedName name="BEIB7">#REF!</definedName>
    <definedName name="BEIB8">#REF!</definedName>
    <definedName name="BEIB9">#REF!</definedName>
    <definedName name="BEIBall">#REF!</definedName>
    <definedName name="BEICh1">#REF!</definedName>
    <definedName name="BEICh2">#REF!</definedName>
    <definedName name="BEICh3">#REF!</definedName>
    <definedName name="BEICh4">#REF!</definedName>
    <definedName name="BEIs" localSheetId="6">[4]extra!$B$127:$B$157</definedName>
    <definedName name="BEIs">extra!$B$127:$B$157</definedName>
    <definedName name="boe" localSheetId="6">[4]Categories!$R$5:$R$6</definedName>
    <definedName name="boe">Categories!$R$5:$R$6</definedName>
    <definedName name="build_p" localSheetId="6">[4]Categories!$I$7:$I$18</definedName>
    <definedName name="build_p">Categories!$I$7:$I$18</definedName>
    <definedName name="buildings" localSheetId="6">[4]Categories!$B$7:$B$15</definedName>
    <definedName name="buildings">Categories!$B$7:$B$15</definedName>
    <definedName name="ChangeLevel" localSheetId="15">#REF!</definedName>
    <definedName name="ChangeLevel" localSheetId="17">#REF!</definedName>
    <definedName name="ChangeLevel" localSheetId="2">#REF!</definedName>
    <definedName name="ChangeLevel" localSheetId="0">#REF!</definedName>
    <definedName name="ChangeLevel" localSheetId="5">#REF!</definedName>
    <definedName name="ChangeLevel" localSheetId="14">#REF!</definedName>
    <definedName name="ChangeLevel" localSheetId="3">#REF!</definedName>
    <definedName name="ChangeLevel" localSheetId="4">#REF!</definedName>
    <definedName name="ChangeLevel" localSheetId="7">#REF!</definedName>
    <definedName name="ChangeLevel" localSheetId="12">#REF!</definedName>
    <definedName name="ChangeLevel" localSheetId="10">'Риски и уязвимости'!#REF!</definedName>
    <definedName name="ChangeLevel" localSheetId="1">#REF!</definedName>
    <definedName name="ChangeLevel">#REF!</definedName>
    <definedName name="citizens">#REF!</definedName>
    <definedName name="countrylist">[8]extra!$D$144:$D$196</definedName>
    <definedName name="Dates" localSheetId="2">[11]Feuil1!$D$2:$D$34</definedName>
    <definedName name="Dates" localSheetId="5">[11]Feuil1!$D$2:$D$34</definedName>
    <definedName name="Dates" localSheetId="14">[1]Feuil1!$D$2:$D$34</definedName>
    <definedName name="Dates" localSheetId="3">[11]Feuil1!$D$2:$D$34</definedName>
    <definedName name="Dates" localSheetId="4">[11]Feuil1!$D$2:$D$34</definedName>
    <definedName name="Dates" localSheetId="8">[12]Feuil1!$D$2:$D$34</definedName>
    <definedName name="Dates" localSheetId="1">[11]Feuil1!$D$2:$D$34</definedName>
    <definedName name="Dates">[1]Feuil1!$D$2:$D$34</definedName>
    <definedName name="day" localSheetId="15">[10]extra!$E$44:$E$74</definedName>
    <definedName name="day" localSheetId="0">#REF!</definedName>
    <definedName name="day" localSheetId="14">[9]extra!$E$40:$E$70</definedName>
    <definedName name="day" localSheetId="8">[8]extra!$E$40:$E$70</definedName>
    <definedName name="day">[13]extra!$F$77:$F$107</definedName>
    <definedName name="dayapproval" localSheetId="6">[4]extra!$F$78:$F$108</definedName>
    <definedName name="dayapproval">extra!$F$78:$F$108</definedName>
    <definedName name="Decision_level">#REF!</definedName>
    <definedName name="DistrictHeatingCooling">[12]Feuil1!$A$20:$A$22</definedName>
    <definedName name="EdTot">#REF!</definedName>
    <definedName name="elec">#REF!</definedName>
    <definedName name="elect_p" localSheetId="6">[4]Categories!$I$53:$I$61</definedName>
    <definedName name="elect_p">Categories!$I$53:$I$61</definedName>
    <definedName name="electricity" localSheetId="6">[4]Categories!$B$53:$B$59</definedName>
    <definedName name="electricity">Categories!$B$53:$B$59</definedName>
    <definedName name="ElectricityProduction">[12]Feuil1!$A$14:$A$18</definedName>
    <definedName name="EURshow">#REF!</definedName>
    <definedName name="ExpectedChange" localSheetId="15">'[2]Risks &amp; Vulnerabilities'!$L$16:$L$19</definedName>
    <definedName name="ExpectedChange" localSheetId="17">'[2]Risks &amp; Vulnerabilities'!$L$16:$L$19</definedName>
    <definedName name="ExpectedChange" localSheetId="2">'[2]Risks &amp; Vulnerabilities'!$L$16:$L$19</definedName>
    <definedName name="ExpectedChange" localSheetId="0">'[2]Risks &amp; Vulnerabilities'!$L$16:$L$19</definedName>
    <definedName name="ExpectedChange" localSheetId="5">'[2]Risks &amp; Vulnerabilities'!$L$16:$L$19</definedName>
    <definedName name="ExpectedChange" localSheetId="14">'[3]Risks &amp; Vulnerabilities'!$L$16:$L$19</definedName>
    <definedName name="ExpectedChange" localSheetId="3">'[2]Risks &amp; Vulnerabilities'!$L$16:$L$19</definedName>
    <definedName name="ExpectedChange" localSheetId="4">'[2]Risks &amp; Vulnerabilities'!$L$16:$L$19</definedName>
    <definedName name="ExpectedChange" localSheetId="6">'[4]Drop-down Menus'!$D$4:$D$8</definedName>
    <definedName name="ExpectedChange" localSheetId="7">'[2]Risks &amp; Vulnerabilities'!$L$16:$L$19</definedName>
    <definedName name="ExpectedChange" localSheetId="12">'[5]Drop-down Menus'!$D$4:$D$8</definedName>
    <definedName name="ExpectedChange" localSheetId="1">'[2]Risks &amp; Vulnerabilities'!$L$16:$L$19</definedName>
    <definedName name="ExpectedChange">'Drop-down Menus'!$D$4:$D$8</definedName>
    <definedName name="FOV_Degree">'[14]FOV REF'!$B$37:$B$40</definedName>
    <definedName name="FOV_Existing">'[14]FOV REF'!$B$21:$B$23</definedName>
    <definedName name="FOV_Factors">'[14]FOV REF'!$F$96:$F$121</definedName>
    <definedName name="FOV_Influence">'[14]FOV REF'!$F$124:$F$125</definedName>
    <definedName name="FOV_Responsible">'[14]FOV REF'!$F$5:$F$12</definedName>
    <definedName name="FOV_Timeline">'[14]FOV REF'!$H$37:$H$41</definedName>
    <definedName name="FTEMshow">'[8]M-Strategy'!$Q$4</definedName>
    <definedName name="FTEshow">#REF!</definedName>
    <definedName name="HazardLevel" localSheetId="15">'[2]Risks &amp; Vulnerabilities'!$K$16:$K$19</definedName>
    <definedName name="HazardLevel" localSheetId="17">'[2]Risks &amp; Vulnerabilities'!$K$16:$K$19</definedName>
    <definedName name="HazardLevel" localSheetId="2">'[2]Risks &amp; Vulnerabilities'!$K$16:$K$19</definedName>
    <definedName name="HazardLevel" localSheetId="0">'[2]Risks &amp; Vulnerabilities'!$K$16:$K$19</definedName>
    <definedName name="HazardLevel" localSheetId="5">'[2]Risks &amp; Vulnerabilities'!$K$16:$K$19</definedName>
    <definedName name="HazardLevel" localSheetId="14">'[3]Risks &amp; Vulnerabilities'!$K$16:$K$19</definedName>
    <definedName name="HazardLevel" localSheetId="3">'[2]Risks &amp; Vulnerabilities'!$K$16:$K$19</definedName>
    <definedName name="HazardLevel" localSheetId="4">'[2]Risks &amp; Vulnerabilities'!$K$16:$K$19</definedName>
    <definedName name="HazardLevel" localSheetId="6">'[4]Drop-down Menus'!$C$4:$C$8</definedName>
    <definedName name="HazardLevel" localSheetId="7">'[2]Risks &amp; Vulnerabilities'!$K$16:$K$19</definedName>
    <definedName name="HazardLevel" localSheetId="12">'[5]Drop-down Menus'!$C$4:$C$8</definedName>
    <definedName name="HazardLevel" localSheetId="1">'[2]Risks &amp; Vulnerabilities'!$K$16:$K$19</definedName>
    <definedName name="HazardLevel">'Drop-down Menus'!$C$4:$C$8</definedName>
    <definedName name="heat" localSheetId="6">[4]Categories!$B$65:$B$68</definedName>
    <definedName name="heat">Categories!$B$65:$B$68</definedName>
    <definedName name="heat_p" localSheetId="6">[4]Categories!$I$65:$I$72</definedName>
    <definedName name="heat_p">Categories!$I$65:$I$72</definedName>
    <definedName name="Impact" localSheetId="15">#REF!</definedName>
    <definedName name="Impact" localSheetId="17">#REF!</definedName>
    <definedName name="Impact" localSheetId="2">#REF!</definedName>
    <definedName name="Impact" localSheetId="0">#REF!</definedName>
    <definedName name="Impact" localSheetId="5">#REF!</definedName>
    <definedName name="Impact" localSheetId="14">#REF!</definedName>
    <definedName name="Impact" localSheetId="3">#REF!</definedName>
    <definedName name="Impact" localSheetId="4">#REF!</definedName>
    <definedName name="Impact" localSheetId="7">#REF!</definedName>
    <definedName name="Impact" localSheetId="1">#REF!</definedName>
    <definedName name="Impact">'Показатели адаптации'!$A$35</definedName>
    <definedName name="ImpactLevel" localSheetId="15">#REF!</definedName>
    <definedName name="ImpactLevel" localSheetId="17">#REF!</definedName>
    <definedName name="ImpactLevel" localSheetId="2">#REF!</definedName>
    <definedName name="ImpactLevel" localSheetId="0">#REF!</definedName>
    <definedName name="ImpactLevel" localSheetId="5">#REF!</definedName>
    <definedName name="ImpactLevel" localSheetId="14">#REF!</definedName>
    <definedName name="ImpactLevel" localSheetId="3">#REF!</definedName>
    <definedName name="ImpactLevel" localSheetId="4">#REF!</definedName>
    <definedName name="ImpactLevel" localSheetId="7">#REF!</definedName>
    <definedName name="ImpactLevel" localSheetId="1">#REF!</definedName>
    <definedName name="ImpactLevel">'Drop-down Menus'!$E$4:$E$8</definedName>
    <definedName name="ind">#REF!</definedName>
    <definedName name="ind_p" localSheetId="6">[4]Categories!$I$29:$I$37</definedName>
    <definedName name="ind_p">Categories!$I$29:$I$37</definedName>
    <definedName name="indsutry">Categories!$B$29:$B$33</definedName>
    <definedName name="industry" localSheetId="6">[4]Categories!$B$29:$B$33</definedName>
    <definedName name="industry">Categories!$B$29:$B$33</definedName>
    <definedName name="Intensity" localSheetId="15">[2]Strategy!$F$53:$F$56</definedName>
    <definedName name="Intensity" localSheetId="17">[2]Strategy!$F$53:$F$56</definedName>
    <definedName name="Intensity" localSheetId="2">[2]Strategy!$F$53:$F$56</definedName>
    <definedName name="Intensity" localSheetId="0">[2]Strategy!$F$53:$F$56</definedName>
    <definedName name="Intensity" localSheetId="5">[2]Strategy!$F$53:$F$56</definedName>
    <definedName name="Intensity" localSheetId="14">[3]Strategy!$F$53:$F$56</definedName>
    <definedName name="Intensity" localSheetId="3">[2]Strategy!$F$53:$F$56</definedName>
    <definedName name="Intensity" localSheetId="4">[2]Strategy!$F$53:$F$56</definedName>
    <definedName name="Intensity" localSheetId="7">[2]Strategy!$F$53:$F$56</definedName>
    <definedName name="Intensity" localSheetId="12">'[5]Drop-down Menus'!$A$10:$A$14</definedName>
    <definedName name="Intensity" localSheetId="10">'Шкала адаптации'!#REF!</definedName>
    <definedName name="Intensity" localSheetId="1">[2]Strategy!$F$53:$F$56</definedName>
    <definedName name="Intensity">'Drop-down Menus'!$A$10:$A$14</definedName>
    <definedName name="IntensityLevel" localSheetId="15">[7]Strategy!#REF!</definedName>
    <definedName name="IntensityLevel" localSheetId="17">[7]Strategy!#REF!</definedName>
    <definedName name="IntensityLevel" localSheetId="2">[7]Strategy!#REF!</definedName>
    <definedName name="IntensityLevel" localSheetId="0">[7]Strategy!#REF!</definedName>
    <definedName name="IntensityLevel" localSheetId="5">[7]Strategy!#REF!</definedName>
    <definedName name="IntensityLevel" localSheetId="14">[6]Strategy!#REF!</definedName>
    <definedName name="IntensityLevel" localSheetId="3">[7]Strategy!#REF!</definedName>
    <definedName name="IntensityLevel" localSheetId="4">[7]Strategy!#REF!</definedName>
    <definedName name="IntensityLevel" localSheetId="7">[7]Strategy!#REF!</definedName>
    <definedName name="IntensityLevel" localSheetId="12">[5]Strategy!#REF!</definedName>
    <definedName name="IntensityLevel" localSheetId="1">[7]Strategy!#REF!</definedName>
    <definedName name="IntensityLevel">#REF!</definedName>
    <definedName name="IntensityRisks" localSheetId="15">#REF!</definedName>
    <definedName name="IntensityRisks" localSheetId="17">#REF!</definedName>
    <definedName name="IntensityRisks" localSheetId="2">#REF!</definedName>
    <definedName name="IntensityRisks" localSheetId="0">#REF!</definedName>
    <definedName name="IntensityRisks" localSheetId="5">#REF!</definedName>
    <definedName name="IntensityRisks" localSheetId="14">#REF!</definedName>
    <definedName name="IntensityRisks" localSheetId="3">#REF!</definedName>
    <definedName name="IntensityRisks" localSheetId="4">#REF!</definedName>
    <definedName name="IntensityRisks" localSheetId="7">#REF!</definedName>
    <definedName name="IntensityRisks" localSheetId="12">#REF!</definedName>
    <definedName name="IntensityRisks" localSheetId="10">'Риски и уязвимости'!#REF!</definedName>
    <definedName name="IntensityRisks" localSheetId="1">#REF!</definedName>
    <definedName name="IntensityRisks">#REF!</definedName>
    <definedName name="InvolvementLevel" localSheetId="15">'[7]Drop-down Menus'!$A$4:$A$7</definedName>
    <definedName name="InvolvementLevel" localSheetId="17">'[7]Drop-down Menus'!$A$4:$A$7</definedName>
    <definedName name="InvolvementLevel" localSheetId="2">'[7]Drop-down Menus'!$A$4:$A$7</definedName>
    <definedName name="InvolvementLevel" localSheetId="0">'[7]Drop-down Menus'!$A$4:$A$7</definedName>
    <definedName name="InvolvementLevel" localSheetId="5">'[7]Drop-down Menus'!$A$4:$A$7</definedName>
    <definedName name="InvolvementLevel" localSheetId="14">'[6]Drop-down Menus'!$A$4:$A$7</definedName>
    <definedName name="InvolvementLevel" localSheetId="3">'[7]Drop-down Menus'!$A$4:$A$7</definedName>
    <definedName name="InvolvementLevel" localSheetId="4">'[7]Drop-down Menus'!$A$4:$A$7</definedName>
    <definedName name="InvolvementLevel" localSheetId="7">'[7]Drop-down Menus'!$A$4:$A$7</definedName>
    <definedName name="InvolvementLevel" localSheetId="12">'[5]Drop-down Menus'!$A$4:$A$7</definedName>
    <definedName name="InvolvementLevel" localSheetId="1">'[7]Drop-down Menus'!$A$4:$A$7</definedName>
    <definedName name="InvolvementLevel">'Drop-down Menus'!$A$4:$A$7</definedName>
    <definedName name="Key_achievement_A">#REF!</definedName>
    <definedName name="Key_achievement_n°_1">#REF!</definedName>
    <definedName name="KeyAction" localSheetId="15">'[7]Drop-down Menus'!$D$12:$D$14</definedName>
    <definedName name="KeyAction" localSheetId="17">'[7]Drop-down Menus'!$D$12:$D$14</definedName>
    <definedName name="KeyAction" localSheetId="2">'[7]Drop-down Menus'!$D$12:$D$14</definedName>
    <definedName name="KeyAction" localSheetId="0">'[7]Drop-down Menus'!$D$12:$D$14</definedName>
    <definedName name="KeyAction" localSheetId="5">'[7]Drop-down Menus'!$D$12:$D$14</definedName>
    <definedName name="KeyAction" localSheetId="14">'[6]Drop-down Menus'!$D$12:$D$14</definedName>
    <definedName name="KeyAction" localSheetId="3">'[7]Drop-down Menus'!$D$12:$D$14</definedName>
    <definedName name="KeyAction" localSheetId="4">'[7]Drop-down Menus'!$D$12:$D$14</definedName>
    <definedName name="KeyAction" localSheetId="6">'[4]Drop-down Menus'!$D$12:$D$14</definedName>
    <definedName name="KeyAction" localSheetId="7">'[7]Drop-down Menus'!$D$12:$D$14</definedName>
    <definedName name="KeyAction" localSheetId="12">'[5]Drop-down Menus'!$D$12:$D$14</definedName>
    <definedName name="KeyAction" localSheetId="1">'[7]Drop-down Menus'!$D$12:$D$14</definedName>
    <definedName name="KeyAction">'Drop-down Menus'!$D$12:$D$14</definedName>
    <definedName name="land">#REF!</definedName>
    <definedName name="LandUsePlanning">[12]Feuil1!$A$24:$A$27</definedName>
    <definedName name="langlist">[8]extra!$A$144:$A$166</definedName>
    <definedName name="Language" localSheetId="15">'[7]Drop-down Menus'!$I$14:$I$16</definedName>
    <definedName name="Language" localSheetId="17">'[7]Drop-down Menus'!$I$14:$I$16</definedName>
    <definedName name="Language" localSheetId="2">'[7]Drop-down Menus'!$I$14:$I$16</definedName>
    <definedName name="Language" localSheetId="0">'[7]Drop-down Menus'!$I$14:$I$16</definedName>
    <definedName name="Language" localSheetId="5">'[7]Drop-down Menus'!$I$14:$I$16</definedName>
    <definedName name="Language" localSheetId="14">'[6]Drop-down Menus'!$I$14:$I$16</definedName>
    <definedName name="Language" localSheetId="3">'[7]Drop-down Menus'!$I$14:$I$16</definedName>
    <definedName name="Language" localSheetId="4">'[7]Drop-down Menus'!$I$14:$I$16</definedName>
    <definedName name="Language" localSheetId="6">'[4]Drop-down Menus'!$I$19:$I$21</definedName>
    <definedName name="Language" localSheetId="7">'[7]Drop-down Menus'!$I$14:$I$16</definedName>
    <definedName name="Language" localSheetId="12">'[5]Drop-down Menus'!$I$19:$I$21</definedName>
    <definedName name="Language" localSheetId="1">'[7]Drop-down Menus'!$I$14:$I$16</definedName>
    <definedName name="Language">'Drop-down Menus'!$I$19:$I$21</definedName>
    <definedName name="level">[8]extra!#REF!</definedName>
    <definedName name="level_inv" localSheetId="6">[4]extra!$D$4:$D$6</definedName>
    <definedName name="level_inv">extra!$D$4:$D$6</definedName>
    <definedName name="LocCh">#REF!</definedName>
    <definedName name="LocChM">'[8]M-Strategy'!$J$4</definedName>
    <definedName name="Long_term_target_year" localSheetId="6">[4]extra!$G$4:$G$34</definedName>
    <definedName name="Long_term_target_year">extra!$G$4:$G$33</definedName>
    <definedName name="mandat">'[8]BoE form'!$F$33</definedName>
    <definedName name="MEdToT">[8]MEI!$AF$4</definedName>
    <definedName name="MEI" localSheetId="0">#REF!</definedName>
    <definedName name="MEI">extra!$A$127:$A$156</definedName>
    <definedName name="MEICh3">[8]MEI!$C$4</definedName>
    <definedName name="MEIs" localSheetId="6">[4]extra!$A$127:$A$166</definedName>
    <definedName name="MEIs">extra!$A$127:$A$166</definedName>
    <definedName name="MEURshow">'[8]M-Strategy'!$R$4</definedName>
    <definedName name="monitoring">[8]extra!#REF!</definedName>
    <definedName name="month" localSheetId="15">[10]extra!$F$44:$F$55</definedName>
    <definedName name="month" localSheetId="0">#REF!</definedName>
    <definedName name="month" localSheetId="14">[9]extra!$F$40:$F$51</definedName>
    <definedName name="month" localSheetId="8">[8]extra!$F$40:$F$51</definedName>
    <definedName name="month">[13]extra!$G$77:$G$88</definedName>
    <definedName name="monthapproval" localSheetId="6">[4]extra!$G$78:$G$89</definedName>
    <definedName name="monthapproval">extra!$G$78:$G$89</definedName>
    <definedName name="MSourceShow">'[8]M-Strategy'!$S$4</definedName>
    <definedName name="mun">#REF!</definedName>
    <definedName name="NEFEBEI">#REF!</definedName>
    <definedName name="NEFEMEI">[8]MEI!$C$138</definedName>
    <definedName name="NonEn">#REF!</definedName>
    <definedName name="OccurenceLikelihood" localSheetId="15">'[2]Risks &amp; Vulnerabilities'!$N$16:$N$19</definedName>
    <definedName name="OccurenceLikelihood" localSheetId="17">'[2]Risks &amp; Vulnerabilities'!$N$16:$N$19</definedName>
    <definedName name="OccurenceLikelihood" localSheetId="2">'[2]Risks &amp; Vulnerabilities'!$N$16:$N$19</definedName>
    <definedName name="OccurenceLikelihood" localSheetId="0">'[2]Risks &amp; Vulnerabilities'!$N$16:$N$19</definedName>
    <definedName name="OccurenceLikelihood" localSheetId="5">'[2]Risks &amp; Vulnerabilities'!$N$16:$N$19</definedName>
    <definedName name="OccurenceLikelihood" localSheetId="14">'[3]Risks &amp; Vulnerabilities'!$N$16:$N$19</definedName>
    <definedName name="OccurenceLikelihood" localSheetId="3">'[2]Risks &amp; Vulnerabilities'!$N$16:$N$19</definedName>
    <definedName name="OccurenceLikelihood" localSheetId="4">'[2]Risks &amp; Vulnerabilities'!$N$16:$N$19</definedName>
    <definedName name="OccurenceLikelihood" localSheetId="6">'[4]Drop-down Menus'!$F$4:$F$8</definedName>
    <definedName name="OccurenceLikelihood" localSheetId="7">'[2]Risks &amp; Vulnerabilities'!$N$16:$N$19</definedName>
    <definedName name="OccurenceLikelihood" localSheetId="12">'[5]Drop-down Menus'!$F$4:$F$8</definedName>
    <definedName name="OccurenceLikelihood" localSheetId="1">'[2]Risks &amp; Vulnerabilities'!$N$16:$N$19</definedName>
    <definedName name="OccurenceLikelihood">'Drop-down Menus'!$F$4:$F$8</definedName>
    <definedName name="option" localSheetId="15">[10]extra!$C$16:$C$19</definedName>
    <definedName name="option" localSheetId="0">#REF!</definedName>
    <definedName name="option" localSheetId="14">[9]extra!$C$12:$C$15</definedName>
    <definedName name="option">[13]extra!$A$15:$A$18</definedName>
    <definedName name="option2">extra!$A$15:$A$18</definedName>
    <definedName name="options" localSheetId="0">#REF!</definedName>
    <definedName name="options">extra!$A$15:$A$18</definedName>
    <definedName name="origin" localSheetId="6">[4]Categories!$Q$6:$Q$9</definedName>
    <definedName name="origin">Categories!$Q$6:$Q$9</definedName>
    <definedName name="OthChM">'[8]M-Strategy'!$K$4</definedName>
    <definedName name="other" localSheetId="6">[4]Categories!$B$75:$B$79</definedName>
    <definedName name="other">Categories!$B$75:$B$79</definedName>
    <definedName name="other_p" localSheetId="6">[4]Categories!$I$75:$I$78</definedName>
    <definedName name="other_p">Categories!$I$75:$I$78</definedName>
    <definedName name="Outcome" localSheetId="15">#REF!</definedName>
    <definedName name="Outcome" localSheetId="17">#REF!</definedName>
    <definedName name="Outcome" localSheetId="2">#REF!</definedName>
    <definedName name="Outcome" localSheetId="0">#REF!</definedName>
    <definedName name="Outcome" localSheetId="5">#REF!</definedName>
    <definedName name="Outcome" localSheetId="14">#REF!</definedName>
    <definedName name="Outcome" localSheetId="3">#REF!</definedName>
    <definedName name="Outcome" localSheetId="4">#REF!</definedName>
    <definedName name="Outcome" localSheetId="7">#REF!</definedName>
    <definedName name="Outcome" localSheetId="1">#REF!</definedName>
    <definedName name="Outcome">'Показатели адаптации'!$A$63</definedName>
    <definedName name="PerCh2">#REF!</definedName>
    <definedName name="PI_B1">#REF!</definedName>
    <definedName name="PI_buildings">#REF!</definedName>
    <definedName name="policy">[8]extra!#REF!</definedName>
    <definedName name="Policy_buildings">[8]Categories!$J$7:$J$18</definedName>
    <definedName name="Policy_elec">[8]Categories!$J$54:$J$61</definedName>
    <definedName name="Policy_heat">[8]Categories!$J$65:$J$72</definedName>
    <definedName name="Policy_industry">[8]Categories!$J$29:$J$37</definedName>
    <definedName name="Policy_lighting">[8]Categories!$J$21:$J$26</definedName>
    <definedName name="Policy_other">[8]Categories!$J$75:$J$78</definedName>
    <definedName name="Policy_transport">[8]Categories!$J$40:$J$49</definedName>
    <definedName name="pp">#REF!</definedName>
    <definedName name="PrivCh">#REF!</definedName>
    <definedName name="PrivChM">'[8]M-Strategy'!$P$4</definedName>
    <definedName name="PubCh1M">'[8]M-Strategy'!$M$4</definedName>
    <definedName name="PubCh2M">'[8]M-Strategy'!$N$4</definedName>
    <definedName name="PubCh3M">'[8]M-Strategy'!$O$4</definedName>
    <definedName name="PubChM">'[8]M-Strategy'!$L$4</definedName>
    <definedName name="publicl_p" localSheetId="6">[4]Categories!$I$21:$I$26</definedName>
    <definedName name="publicl_p">Categories!$I$21:$I$26</definedName>
    <definedName name="publiclight" localSheetId="6">[4]Categories!$B$21:$B$24</definedName>
    <definedName name="publiclight">Categories!$B$21:$B$24</definedName>
    <definedName name="PublicProcurement">[12]Feuil1!$A$29:$A$31</definedName>
    <definedName name="publight">Categories!$B$21:$B$24</definedName>
    <definedName name="redtype" localSheetId="6">[4]extra!$A$4:$A$5</definedName>
    <definedName name="redtype">extra!$A$4:$A$5</definedName>
    <definedName name="referenceyears" localSheetId="6">[4]extra!$A$15:$A$19</definedName>
    <definedName name="referenceyears">extra!$A$15:$A$19</definedName>
    <definedName name="regions">[8]extra!$D$144:$E$196</definedName>
    <definedName name="res">#REF!</definedName>
    <definedName name="S_Ch1">#REF!</definedName>
    <definedName name="S_Ch2">#REF!</definedName>
    <definedName name="S_Ch3">#REF!</definedName>
    <definedName name="S_Ch4">#REF!</definedName>
    <definedName name="S_Ch5">#REF!</definedName>
    <definedName name="Sectors" localSheetId="15">[2]Actions!$N$4:$N$9</definedName>
    <definedName name="Sectors" localSheetId="17">[2]Actions!$N$4:$N$9</definedName>
    <definedName name="Sectors" localSheetId="2">[2]Actions!$N$4:$N$9</definedName>
    <definedName name="Sectors" localSheetId="0">[2]Actions!$N$4:$N$9</definedName>
    <definedName name="Sectors" localSheetId="5">[2]Actions!$N$4:$N$9</definedName>
    <definedName name="Sectors" localSheetId="14">[3]Actions!$N$4:$N$9</definedName>
    <definedName name="Sectors" localSheetId="3">[2]Actions!$N$4:$N$9</definedName>
    <definedName name="Sectors" localSheetId="4">[2]Actions!$N$4:$N$9</definedName>
    <definedName name="Sectors" localSheetId="6">'[4]Drop-down Menus'!$I$4:$I$16</definedName>
    <definedName name="Sectors" localSheetId="7">[2]Actions!$N$4:$N$9</definedName>
    <definedName name="Sectors" localSheetId="12">'[5]Drop-down Menus'!$I$4:$I$16</definedName>
    <definedName name="Sectors" localSheetId="10">'Действия по адаптации'!#REF!</definedName>
    <definedName name="Sectors" localSheetId="1">[2]Actions!$N$4:$N$9</definedName>
    <definedName name="Sectors" localSheetId="9">'Шкала адаптации'!#REF!</definedName>
    <definedName name="Sectors">'Drop-down Menus'!$I$4:$I$16</definedName>
    <definedName name="Sectors2" localSheetId="6">'[4]Drop-down Menus'!#REF!</definedName>
    <definedName name="Sectors2" localSheetId="12">'[5]Drop-down Menus'!#REF!</definedName>
    <definedName name="Sectors2">'Drop-down Menus'!#REF!</definedName>
    <definedName name="selectx" localSheetId="6">[4]extra!$C$3:$C$4</definedName>
    <definedName name="selectx">extra!$C$3:$C$4</definedName>
    <definedName name="selectxboe">extra!$C$5:$C$6</definedName>
    <definedName name="serioussness" localSheetId="15">#REF!</definedName>
    <definedName name="serioussness" localSheetId="17">#REF!</definedName>
    <definedName name="serioussness" localSheetId="2">#REF!</definedName>
    <definedName name="serioussness" localSheetId="0">#REF!</definedName>
    <definedName name="serioussness" localSheetId="5">#REF!</definedName>
    <definedName name="serioussness" localSheetId="14">#REF!</definedName>
    <definedName name="serioussness" localSheetId="3">#REF!</definedName>
    <definedName name="serioussness" localSheetId="4">#REF!</definedName>
    <definedName name="serioussness" localSheetId="7">#REF!</definedName>
    <definedName name="serioussness" localSheetId="12">#REF!</definedName>
    <definedName name="serioussness" localSheetId="10">'Риски и уязвимости'!#REF!</definedName>
    <definedName name="serioussness" localSheetId="1">#REF!</definedName>
    <definedName name="serioussness">#REF!</definedName>
    <definedName name="SourceShow">#REF!</definedName>
    <definedName name="status" localSheetId="0">#REF!</definedName>
    <definedName name="status" localSheetId="14">[9]extra!$A$4:$A$8</definedName>
    <definedName name="status" localSheetId="8">[8]extra!$A$4:$A$8</definedName>
    <definedName name="status" localSheetId="6">[4]extra!$A$8:$A$12</definedName>
    <definedName name="status">extra!$A$8:$A$12</definedName>
    <definedName name="status1" localSheetId="15">Categories!$R$6:$R$11</definedName>
    <definedName name="status1">#REF!</definedName>
    <definedName name="target" localSheetId="15">[10]extra!$A$105:$A$134</definedName>
    <definedName name="target" localSheetId="0">#REF!</definedName>
    <definedName name="target" localSheetId="14">[9]extra!$A$102:$A$131</definedName>
    <definedName name="target" localSheetId="8">[8]extra!$A$102:$A$131</definedName>
    <definedName name="target">extra!$A$170:$A$199</definedName>
    <definedName name="TargetYear">'Drop-down Menus'!$I$56:$I$86</definedName>
    <definedName name="ter">#REF!</definedName>
    <definedName name="time" localSheetId="15">[10]extra!$C$44:$C$54</definedName>
    <definedName name="time" localSheetId="0">#REF!</definedName>
    <definedName name="time" localSheetId="14">[9]extra!$C$40:$C$50</definedName>
    <definedName name="time">extra!$D$88:$D$98</definedName>
    <definedName name="timefinal" localSheetId="6">[4]extra!$F$4:$F$64</definedName>
    <definedName name="timefinal">extra!$F$4:$F$64</definedName>
    <definedName name="timeframe" localSheetId="15">[10]extra!$A$16:$A$37</definedName>
    <definedName name="timeframe" localSheetId="17">extra!$A$23:$A$44</definedName>
    <definedName name="timeframe" localSheetId="0">#REF!</definedName>
    <definedName name="timeframe" localSheetId="14">[9]extra!$A$12:$A$33</definedName>
    <definedName name="timeframe" localSheetId="8">[8]extra!$A$12:$A$33</definedName>
    <definedName name="Timeframe" localSheetId="6">'[4]Drop-down Menus'!$G$4:$G$9</definedName>
    <definedName name="Timeframe" localSheetId="12">'[5]Drop-down Menus'!$G$4:$G$9</definedName>
    <definedName name="Timeframe">'Drop-down Menus'!$G$4:$G$9</definedName>
    <definedName name="timeframefinal" localSheetId="6">[4]extra!$D$78:$D$128</definedName>
    <definedName name="timeframefinal">extra!$D$78:$D$128</definedName>
    <definedName name="timeframefinalboe">extra!$E$78:$E$128</definedName>
    <definedName name="timestart" localSheetId="6">[4]extra!$E$4:$E$44</definedName>
    <definedName name="timestart">extra!$E$4:$E$44</definedName>
    <definedName name="timestartboe">extra!$E$132:$E$172</definedName>
    <definedName name="trans">#REF!</definedName>
    <definedName name="transp">#REF!</definedName>
    <definedName name="transp_p" localSheetId="6">[4]Categories!$I$40:$I$49</definedName>
    <definedName name="transp_p">Categories!$I$40:$I$49</definedName>
    <definedName name="transport" localSheetId="6">[4]Categories!$B$40:$B$50</definedName>
    <definedName name="transport">Categories!$B$40:$B$50</definedName>
    <definedName name="trasnport">Categories!$B$40:$B$50</definedName>
    <definedName name="Type" localSheetId="15">#REF!</definedName>
    <definedName name="Type" localSheetId="17">#REF!</definedName>
    <definedName name="Type" localSheetId="2">#REF!</definedName>
    <definedName name="Type" localSheetId="0">#REF!</definedName>
    <definedName name="Type" localSheetId="5">#REF!</definedName>
    <definedName name="Type" localSheetId="14">#REF!</definedName>
    <definedName name="Type" localSheetId="3">#REF!</definedName>
    <definedName name="Type" localSheetId="4">#REF!</definedName>
    <definedName name="Type" localSheetId="6">'[4]Adaptation Actions'!#REF!</definedName>
    <definedName name="Type" localSheetId="7">#REF!</definedName>
    <definedName name="Type" localSheetId="12">[5]Actions!#REF!</definedName>
    <definedName name="Type" localSheetId="10">'Действия по адаптации'!#REF!</definedName>
    <definedName name="Type" localSheetId="1">#REF!</definedName>
    <definedName name="Type" localSheetId="9">'Шкала адаптации'!#REF!</definedName>
    <definedName name="Type">'Действия по адаптации'!#REF!</definedName>
    <definedName name="Vulnerability" localSheetId="15">#REF!</definedName>
    <definedName name="Vulnerability" localSheetId="17">#REF!</definedName>
    <definedName name="Vulnerability" localSheetId="2">#REF!</definedName>
    <definedName name="Vulnerability" localSheetId="0">#REF!</definedName>
    <definedName name="Vulnerability" localSheetId="5">#REF!</definedName>
    <definedName name="Vulnerability" localSheetId="14">#REF!</definedName>
    <definedName name="Vulnerability" localSheetId="3">#REF!</definedName>
    <definedName name="Vulnerability" localSheetId="4">#REF!</definedName>
    <definedName name="Vulnerability" localSheetId="7">#REF!</definedName>
    <definedName name="Vulnerability" localSheetId="1">#REF!</definedName>
    <definedName name="Vulnerability">'Показатели адаптации'!$A$12</definedName>
    <definedName name="WorkingWithCitizens">[12]Feuil1!$A$33:$A$37</definedName>
    <definedName name="year" localSheetId="15">[10]extra!$G$44:$G$55</definedName>
    <definedName name="year" localSheetId="17">extra!$H$82:$H$93</definedName>
    <definedName name="year" localSheetId="2">[13]extra!$H$77:$H$88</definedName>
    <definedName name="year" localSheetId="0">#REF!</definedName>
    <definedName name="year" localSheetId="5">[13]extra!$H$77:$H$88</definedName>
    <definedName name="year" localSheetId="14">[9]extra!$G$40:$G$51</definedName>
    <definedName name="year" localSheetId="3">[13]extra!$H$77:$H$88</definedName>
    <definedName name="year" localSheetId="4">[13]extra!$H$77:$H$88</definedName>
    <definedName name="year" localSheetId="8">[8]extra!$G$40:$G$51</definedName>
    <definedName name="Year" localSheetId="6">'[4]Drop-down Menus'!$I$24:$I$86</definedName>
    <definedName name="year" localSheetId="7">[13]extra!$H$77:$H$88</definedName>
    <definedName name="Year" localSheetId="12">'[5]Drop-down Menus'!$I$24:$I$86</definedName>
    <definedName name="year" localSheetId="1">[13]extra!$H$77:$H$88</definedName>
    <definedName name="Year">'Drop-down Menus'!$I$24:$I$86</definedName>
    <definedName name="Year2" localSheetId="6">'[4]Drop-down Menus'!$I$89:$I$151</definedName>
    <definedName name="Year2" localSheetId="12">'[5]Drop-down Menus'!$I$24:$I$86,'[5]Drop-down Menus'!$I$25</definedName>
    <definedName name="Year2">'Drop-down Menus'!$I$89:$I$151</definedName>
    <definedName name="Year3" localSheetId="6">'[15]Drop-down Menus'!$I$89:$I$150</definedName>
    <definedName name="Year3">'[5]Drop-down Menus'!$I$89:$I$150</definedName>
    <definedName name="yearpproval" localSheetId="6">[4]extra!$H$78:$H$118</definedName>
    <definedName name="yearpproval">extra!$H$78:$H$118</definedName>
    <definedName name="YesNo" localSheetId="15">'[7]Drop-down Menus'!$C$12:$C$14</definedName>
    <definedName name="YesNo" localSheetId="17">'[7]Drop-down Menus'!$C$12:$C$14</definedName>
    <definedName name="YesNo" localSheetId="2">'[7]Drop-down Menus'!$C$12:$C$14</definedName>
    <definedName name="YesNo" localSheetId="0">'[7]Drop-down Menus'!$C$12:$C$14</definedName>
    <definedName name="YesNo" localSheetId="5">'[7]Drop-down Menus'!$C$12:$C$14</definedName>
    <definedName name="YesNo" localSheetId="14">'[6]Drop-down Menus'!$C$12:$C$14</definedName>
    <definedName name="YesNo" localSheetId="3">'[7]Drop-down Menus'!$C$12:$C$14</definedName>
    <definedName name="YesNo" localSheetId="4">'[7]Drop-down Menus'!$C$12:$C$14</definedName>
    <definedName name="YesNo" localSheetId="6">'[4]Drop-down Menus'!$C$12:$C$14</definedName>
    <definedName name="YesNo" localSheetId="7">'[7]Drop-down Menus'!$C$12:$C$14</definedName>
    <definedName name="YesNo" localSheetId="12">'[5]Drop-down Menus'!$C$12:$C$14</definedName>
    <definedName name="YesNo" localSheetId="1">'[7]Drop-down Menus'!$C$12:$C$14</definedName>
    <definedName name="YesNo">'Drop-down Menus'!$C$12:$C$14</definedName>
    <definedName name="_xlnm.Print_Titles" localSheetId="11">'Действия по адаптации'!$1:$5</definedName>
    <definedName name="_xlnm.Print_Titles" localSheetId="12">'Отчет по адаптации'!$1:$5</definedName>
    <definedName name="_xlnm.Print_Titles" localSheetId="13">'Показатели адаптации'!$1:$1</definedName>
    <definedName name="_xlnm.Print_Titles" localSheetId="10">'Риски и уязвимости'!$1:$5</definedName>
    <definedName name="_xlnm.Print_Titles" localSheetId="9">'Шкала адаптации'!$1:$5</definedName>
    <definedName name="_xlnm.Print_Area" localSheetId="15">Categories!$A$4:$Q$79</definedName>
    <definedName name="_xlnm.Print_Area" localSheetId="2">БКВ!$A$1:$T$142</definedName>
    <definedName name="_xlnm.Print_Area" localSheetId="0">'Главная страница'!$A$1:$V$43</definedName>
    <definedName name="_xlnm.Print_Area" localSheetId="11">'Действия по адаптации'!$A$1:$O$41</definedName>
    <definedName name="_xlnm.Print_Area" localSheetId="5">'Действия по смягчению'!$A$1:$AJ$116</definedName>
    <definedName name="_xlnm.Print_Area" localSheetId="14">'Коэффициенты выбросов'!$A$1:$AE$30</definedName>
    <definedName name="_xlnm.Print_Area" localSheetId="3">МКВ1!$A$1:$T$143</definedName>
    <definedName name="_xlnm.Print_Area" localSheetId="4">МКВ2!$A$1:$T$143</definedName>
    <definedName name="_xlnm.Print_Area" localSheetId="8">'Мониторинговый отчет'!$A$1:$W$207</definedName>
    <definedName name="_xlnm.Print_Area" localSheetId="6">'Образцы совершенства'!$A$1:$AM$93</definedName>
    <definedName name="_xlnm.Print_Area" localSheetId="7">'Отчет о смягчении последствий'!$A$1:$AR$159</definedName>
    <definedName name="_xlnm.Print_Area" localSheetId="12">'Отчет по адаптации'!$A$1:$L$103</definedName>
    <definedName name="_xlnm.Print_Area" localSheetId="13">'Показатели адаптации'!$A$1:$F$98</definedName>
    <definedName name="_xlnm.Print_Area" localSheetId="10">'Риски и уязвимости'!$A$1:$J$55</definedName>
    <definedName name="_xlnm.Print_Area" localSheetId="1">Стратегия!$A$1:$Z$104</definedName>
    <definedName name="_xlnm.Print_Area" localSheetId="9">'Шкала адаптации'!$A$1:$J$38</definedName>
  </definedNames>
  <calcPr calcId="162913"/>
</workbook>
</file>

<file path=xl/calcChain.xml><?xml version="1.0" encoding="utf-8"?>
<calcChain xmlns="http://schemas.openxmlformats.org/spreadsheetml/2006/main">
  <c r="H18" i="9" l="1"/>
  <c r="J36" i="10"/>
  <c r="J32" i="10"/>
  <c r="J29" i="10"/>
  <c r="J26" i="10"/>
  <c r="J22" i="10"/>
  <c r="Q206" i="36"/>
  <c r="Q158" i="26"/>
  <c r="P30" i="38"/>
  <c r="W36" i="25" l="1"/>
  <c r="S141" i="23" l="1"/>
  <c r="T24" i="23" l="1"/>
  <c r="V52" i="22" l="1"/>
  <c r="V92" i="22"/>
  <c r="V74" i="22"/>
  <c r="V70" i="22"/>
  <c r="V43" i="22" l="1"/>
  <c r="V28" i="22"/>
  <c r="V10" i="22"/>
  <c r="V96" i="22"/>
  <c r="N119" i="31" l="1"/>
  <c r="D122" i="31"/>
  <c r="E122" i="31"/>
  <c r="F122" i="31"/>
  <c r="G122" i="31"/>
  <c r="H122" i="31"/>
  <c r="I122" i="31"/>
  <c r="J122" i="31"/>
  <c r="K122" i="31"/>
  <c r="L122" i="31"/>
  <c r="M122" i="31"/>
  <c r="N122" i="31"/>
  <c r="O122" i="31"/>
  <c r="P122" i="31"/>
  <c r="Q122" i="31"/>
  <c r="R122" i="31"/>
  <c r="D123" i="31"/>
  <c r="E123" i="31"/>
  <c r="F123" i="31"/>
  <c r="G123" i="31"/>
  <c r="H123" i="31"/>
  <c r="I123" i="31"/>
  <c r="J123" i="31"/>
  <c r="K123" i="31"/>
  <c r="L123" i="31"/>
  <c r="M123" i="31"/>
  <c r="N123" i="31"/>
  <c r="O123" i="31"/>
  <c r="P123" i="31"/>
  <c r="Q123" i="31"/>
  <c r="R123" i="31"/>
  <c r="D122" i="24"/>
  <c r="E122" i="24"/>
  <c r="F122" i="24"/>
  <c r="G122" i="24"/>
  <c r="H122" i="24"/>
  <c r="I122" i="24"/>
  <c r="J122" i="24"/>
  <c r="K122" i="24"/>
  <c r="L122" i="24"/>
  <c r="M122" i="24"/>
  <c r="N122" i="24"/>
  <c r="O122" i="24"/>
  <c r="P122" i="24"/>
  <c r="Q122" i="24"/>
  <c r="R122" i="24"/>
  <c r="D123" i="24"/>
  <c r="E123" i="24"/>
  <c r="F123" i="24"/>
  <c r="G123" i="24"/>
  <c r="H123" i="24"/>
  <c r="I123" i="24"/>
  <c r="J123" i="24"/>
  <c r="K123" i="24"/>
  <c r="L123" i="24"/>
  <c r="M123" i="24"/>
  <c r="N123" i="24"/>
  <c r="O123" i="24"/>
  <c r="P123" i="24"/>
  <c r="Q123" i="24"/>
  <c r="R123" i="24"/>
  <c r="D121" i="23"/>
  <c r="E121" i="23"/>
  <c r="F121" i="23"/>
  <c r="G121" i="23"/>
  <c r="H121" i="23"/>
  <c r="I121" i="23"/>
  <c r="J121" i="23"/>
  <c r="K121" i="23"/>
  <c r="L121" i="23"/>
  <c r="M121" i="23"/>
  <c r="N121" i="23"/>
  <c r="O121" i="23"/>
  <c r="P121" i="23"/>
  <c r="Q121" i="23"/>
  <c r="R121" i="23"/>
  <c r="D40" i="23"/>
  <c r="D122" i="23" s="1"/>
  <c r="E40" i="23"/>
  <c r="F40" i="23"/>
  <c r="F122" i="23" s="1"/>
  <c r="G40" i="23"/>
  <c r="G122" i="23" s="1"/>
  <c r="H40" i="23"/>
  <c r="H122" i="23" s="1"/>
  <c r="I40" i="23"/>
  <c r="I122" i="23"/>
  <c r="J40" i="23"/>
  <c r="J122" i="23" s="1"/>
  <c r="K40" i="23"/>
  <c r="K122" i="23" s="1"/>
  <c r="K134" i="23" s="1"/>
  <c r="L40" i="23"/>
  <c r="L122" i="23" s="1"/>
  <c r="M40" i="23"/>
  <c r="N40" i="23"/>
  <c r="N122" i="23" s="1"/>
  <c r="O40" i="23"/>
  <c r="O122" i="23" s="1"/>
  <c r="P40" i="23"/>
  <c r="P122" i="23"/>
  <c r="Q40" i="23"/>
  <c r="Q122" i="23" s="1"/>
  <c r="R40" i="23"/>
  <c r="R122" i="23"/>
  <c r="AD60" i="22"/>
  <c r="AB60" i="22"/>
  <c r="Y60" i="22"/>
  <c r="Y64" i="22" s="1"/>
  <c r="W60" i="22"/>
  <c r="W64" i="22" s="1"/>
  <c r="D67" i="38"/>
  <c r="E67" i="38" s="1"/>
  <c r="D72" i="38"/>
  <c r="D76" i="38"/>
  <c r="E76" i="38"/>
  <c r="F76" i="38"/>
  <c r="G76" i="38"/>
  <c r="H76" i="38"/>
  <c r="I76" i="38"/>
  <c r="C85" i="38"/>
  <c r="D73" i="38"/>
  <c r="AM76" i="38"/>
  <c r="AL76" i="38"/>
  <c r="AK76" i="38"/>
  <c r="AJ76" i="38"/>
  <c r="AI76" i="38"/>
  <c r="AH76" i="38"/>
  <c r="AG76" i="38"/>
  <c r="AF76" i="38"/>
  <c r="AE76" i="38"/>
  <c r="AD76" i="38"/>
  <c r="AC76" i="38"/>
  <c r="AB76" i="38"/>
  <c r="AA76" i="38"/>
  <c r="Z76" i="38"/>
  <c r="Y76" i="38"/>
  <c r="X76" i="38"/>
  <c r="W76" i="38"/>
  <c r="V76" i="38"/>
  <c r="U76" i="38"/>
  <c r="T76" i="38"/>
  <c r="S76" i="38"/>
  <c r="R76" i="38"/>
  <c r="Q76" i="38"/>
  <c r="P76" i="38"/>
  <c r="O76" i="38"/>
  <c r="N76" i="38"/>
  <c r="M76" i="38"/>
  <c r="L76" i="38"/>
  <c r="K76" i="38"/>
  <c r="J76" i="38"/>
  <c r="C71" i="38"/>
  <c r="C70" i="38"/>
  <c r="C69" i="38"/>
  <c r="D41" i="31"/>
  <c r="D124" i="31" s="1"/>
  <c r="D46" i="31"/>
  <c r="D129" i="31" s="1"/>
  <c r="D69" i="31"/>
  <c r="D78" i="31"/>
  <c r="E78" i="31"/>
  <c r="M103" i="36"/>
  <c r="F65" i="31"/>
  <c r="F66" i="31"/>
  <c r="F67" i="31"/>
  <c r="F68" i="31"/>
  <c r="P78" i="31"/>
  <c r="Q78" i="31"/>
  <c r="E41" i="31"/>
  <c r="E99" i="31"/>
  <c r="E46" i="31"/>
  <c r="E129" i="31" s="1"/>
  <c r="E131" i="31"/>
  <c r="F41" i="31"/>
  <c r="F124" i="31" s="1"/>
  <c r="F99" i="31"/>
  <c r="F46" i="31"/>
  <c r="F129" i="31" s="1"/>
  <c r="F131" i="31"/>
  <c r="G41" i="31"/>
  <c r="G124" i="31" s="1"/>
  <c r="G99" i="31"/>
  <c r="G46" i="31"/>
  <c r="G129" i="31" s="1"/>
  <c r="G131" i="31"/>
  <c r="H41" i="31"/>
  <c r="H124" i="31" s="1"/>
  <c r="H99" i="31"/>
  <c r="H46" i="31"/>
  <c r="H129" i="31" s="1"/>
  <c r="H131" i="31"/>
  <c r="I41" i="31"/>
  <c r="I124" i="31" s="1"/>
  <c r="I46" i="31"/>
  <c r="I129" i="31" s="1"/>
  <c r="I131" i="31"/>
  <c r="J41" i="31"/>
  <c r="J124" i="31" s="1"/>
  <c r="J99" i="31"/>
  <c r="J46" i="31"/>
  <c r="J129" i="31" s="1"/>
  <c r="J131" i="31"/>
  <c r="K41" i="31"/>
  <c r="K124" i="31" s="1"/>
  <c r="K99" i="31"/>
  <c r="K46" i="31"/>
  <c r="K129" i="31" s="1"/>
  <c r="K131" i="31"/>
  <c r="L41" i="31"/>
  <c r="L124" i="31" s="1"/>
  <c r="L99" i="31"/>
  <c r="L46" i="31"/>
  <c r="L129" i="31" s="1"/>
  <c r="L131" i="31"/>
  <c r="M41" i="31"/>
  <c r="M124" i="31" s="1"/>
  <c r="M99" i="31"/>
  <c r="M46" i="31"/>
  <c r="M129" i="31" s="1"/>
  <c r="M131" i="31"/>
  <c r="N41" i="31"/>
  <c r="N124" i="31" s="1"/>
  <c r="N99" i="31"/>
  <c r="N46" i="31"/>
  <c r="N129" i="31" s="1"/>
  <c r="N131" i="31"/>
  <c r="O41" i="31"/>
  <c r="O124" i="31" s="1"/>
  <c r="O99" i="31"/>
  <c r="O46" i="31"/>
  <c r="O129" i="31" s="1"/>
  <c r="O131" i="31"/>
  <c r="P41" i="31"/>
  <c r="P124" i="31" s="1"/>
  <c r="P99" i="31"/>
  <c r="P46" i="31"/>
  <c r="P129" i="31" s="1"/>
  <c r="P131" i="31"/>
  <c r="Q41" i="31"/>
  <c r="Q124" i="31" s="1"/>
  <c r="Q99" i="31"/>
  <c r="Q46" i="31"/>
  <c r="Q129" i="31" s="1"/>
  <c r="Q131" i="31"/>
  <c r="R41" i="31"/>
  <c r="R124" i="31" s="1"/>
  <c r="R99" i="31"/>
  <c r="R46" i="31"/>
  <c r="R129" i="31" s="1"/>
  <c r="R131" i="31"/>
  <c r="D41" i="24"/>
  <c r="D124" i="24" s="1"/>
  <c r="D46" i="24"/>
  <c r="D129" i="24" s="1"/>
  <c r="D69" i="24"/>
  <c r="D78" i="24"/>
  <c r="E78" i="24"/>
  <c r="T182" i="36" s="1"/>
  <c r="M102" i="36"/>
  <c r="F65" i="24"/>
  <c r="F66" i="24"/>
  <c r="F67" i="24"/>
  <c r="F68" i="24"/>
  <c r="P78" i="24"/>
  <c r="Q78" i="24"/>
  <c r="E41" i="24"/>
  <c r="E124" i="24" s="1"/>
  <c r="E99" i="24"/>
  <c r="E46" i="24"/>
  <c r="E129" i="24" s="1"/>
  <c r="E131" i="24"/>
  <c r="F41" i="24"/>
  <c r="F124" i="24" s="1"/>
  <c r="F99" i="24"/>
  <c r="F46" i="24"/>
  <c r="F129" i="24" s="1"/>
  <c r="F131" i="24"/>
  <c r="G41" i="24"/>
  <c r="G124" i="24" s="1"/>
  <c r="G99" i="24"/>
  <c r="G46" i="24"/>
  <c r="G129" i="24" s="1"/>
  <c r="G131" i="24"/>
  <c r="H41" i="24"/>
  <c r="H124" i="24" s="1"/>
  <c r="H99" i="24"/>
  <c r="H46" i="24"/>
  <c r="H129" i="24" s="1"/>
  <c r="H131" i="24"/>
  <c r="I41" i="24"/>
  <c r="I99" i="24"/>
  <c r="I46" i="24"/>
  <c r="I129" i="24" s="1"/>
  <c r="I131" i="24"/>
  <c r="J41" i="24"/>
  <c r="J124" i="24" s="1"/>
  <c r="J99" i="24"/>
  <c r="J46" i="24"/>
  <c r="J129" i="24" s="1"/>
  <c r="J131" i="24"/>
  <c r="K41" i="24"/>
  <c r="K124" i="24" s="1"/>
  <c r="K99" i="24"/>
  <c r="K46" i="24"/>
  <c r="K129" i="24" s="1"/>
  <c r="K131" i="24"/>
  <c r="L41" i="24"/>
  <c r="L124" i="24" s="1"/>
  <c r="L99" i="24"/>
  <c r="L46" i="24"/>
  <c r="L129" i="24" s="1"/>
  <c r="L131" i="24"/>
  <c r="M41" i="24"/>
  <c r="M124" i="24" s="1"/>
  <c r="M99" i="24"/>
  <c r="M46" i="24"/>
  <c r="M129" i="24" s="1"/>
  <c r="M131" i="24"/>
  <c r="N41" i="24"/>
  <c r="N124" i="24" s="1"/>
  <c r="N99" i="24"/>
  <c r="N46" i="24"/>
  <c r="N129" i="24" s="1"/>
  <c r="N131" i="24"/>
  <c r="O41" i="24"/>
  <c r="O124" i="24" s="1"/>
  <c r="O99" i="24"/>
  <c r="O46" i="24"/>
  <c r="O129" i="24" s="1"/>
  <c r="O131" i="24"/>
  <c r="P41" i="24"/>
  <c r="P124" i="24" s="1"/>
  <c r="P99" i="24"/>
  <c r="P46" i="24"/>
  <c r="P129" i="24" s="1"/>
  <c r="P131" i="24"/>
  <c r="Q41" i="24"/>
  <c r="Q124" i="24" s="1"/>
  <c r="Q99" i="24"/>
  <c r="Q46" i="24"/>
  <c r="Q129" i="24" s="1"/>
  <c r="Q131" i="24"/>
  <c r="R41" i="24"/>
  <c r="R124" i="24" s="1"/>
  <c r="R99" i="24"/>
  <c r="R46" i="24"/>
  <c r="R129" i="24" s="1"/>
  <c r="R131" i="24"/>
  <c r="D131" i="31"/>
  <c r="E128" i="31"/>
  <c r="F128" i="31"/>
  <c r="G128" i="31"/>
  <c r="H128" i="31"/>
  <c r="I128" i="31"/>
  <c r="J128" i="31"/>
  <c r="K128" i="31"/>
  <c r="L128" i="31"/>
  <c r="M128" i="31"/>
  <c r="N128" i="31"/>
  <c r="O128" i="31"/>
  <c r="P128" i="31"/>
  <c r="Q128" i="31"/>
  <c r="R128" i="31"/>
  <c r="D128" i="31"/>
  <c r="E127" i="31"/>
  <c r="F127" i="31"/>
  <c r="G127" i="31"/>
  <c r="H127" i="31"/>
  <c r="I127" i="31"/>
  <c r="J127" i="31"/>
  <c r="K127" i="31"/>
  <c r="L127" i="31"/>
  <c r="M127" i="31"/>
  <c r="N127" i="31"/>
  <c r="O127" i="31"/>
  <c r="P127" i="31"/>
  <c r="Q127" i="31"/>
  <c r="R127" i="31"/>
  <c r="D127" i="31"/>
  <c r="E126" i="31"/>
  <c r="F126" i="31"/>
  <c r="G126" i="31"/>
  <c r="H126" i="31"/>
  <c r="I126" i="31"/>
  <c r="J126" i="31"/>
  <c r="K126" i="31"/>
  <c r="L126" i="31"/>
  <c r="M126" i="31"/>
  <c r="N126" i="31"/>
  <c r="O126" i="31"/>
  <c r="P126" i="31"/>
  <c r="Q126" i="31"/>
  <c r="R126" i="31"/>
  <c r="D126" i="31"/>
  <c r="E121" i="31"/>
  <c r="F121" i="31"/>
  <c r="G121" i="31"/>
  <c r="H121" i="31"/>
  <c r="I121" i="31"/>
  <c r="J121" i="31"/>
  <c r="K121" i="31"/>
  <c r="L121" i="31"/>
  <c r="M121" i="31"/>
  <c r="N121" i="31"/>
  <c r="O121" i="31"/>
  <c r="P121" i="31"/>
  <c r="Q121" i="31"/>
  <c r="R121" i="31"/>
  <c r="D121" i="31"/>
  <c r="E120" i="31"/>
  <c r="F120" i="31"/>
  <c r="G120" i="31"/>
  <c r="H120" i="31"/>
  <c r="I120" i="31"/>
  <c r="J120" i="31"/>
  <c r="K120" i="31"/>
  <c r="L120" i="31"/>
  <c r="M120" i="31"/>
  <c r="N120" i="31"/>
  <c r="O120" i="31"/>
  <c r="P120" i="31"/>
  <c r="Q120" i="31"/>
  <c r="R120" i="31"/>
  <c r="D120" i="31"/>
  <c r="E119" i="31"/>
  <c r="F119" i="31"/>
  <c r="G119" i="31"/>
  <c r="H119" i="31"/>
  <c r="I119" i="31"/>
  <c r="J119" i="31"/>
  <c r="K119" i="31"/>
  <c r="L119" i="31"/>
  <c r="M119" i="31"/>
  <c r="O119" i="31"/>
  <c r="P119" i="31"/>
  <c r="Q119" i="31"/>
  <c r="R119" i="31"/>
  <c r="D119" i="31"/>
  <c r="E118" i="31"/>
  <c r="F118" i="31"/>
  <c r="G118" i="31"/>
  <c r="H118" i="31"/>
  <c r="I118" i="31"/>
  <c r="J118" i="31"/>
  <c r="K118" i="31"/>
  <c r="L118" i="31"/>
  <c r="M118" i="31"/>
  <c r="N118" i="31"/>
  <c r="O118" i="31"/>
  <c r="P118" i="31"/>
  <c r="Q118" i="31"/>
  <c r="R118" i="31"/>
  <c r="S133" i="24"/>
  <c r="D131" i="24"/>
  <c r="E128" i="24"/>
  <c r="F128" i="24"/>
  <c r="G128" i="24"/>
  <c r="H128" i="24"/>
  <c r="I128" i="24"/>
  <c r="J128" i="24"/>
  <c r="K128" i="24"/>
  <c r="L128" i="24"/>
  <c r="M128" i="24"/>
  <c r="N128" i="24"/>
  <c r="O128" i="24"/>
  <c r="P128" i="24"/>
  <c r="Q128" i="24"/>
  <c r="R128" i="24"/>
  <c r="D128" i="24"/>
  <c r="E127" i="24"/>
  <c r="F127" i="24"/>
  <c r="G127" i="24"/>
  <c r="H127" i="24"/>
  <c r="I127" i="24"/>
  <c r="J127" i="24"/>
  <c r="K127" i="24"/>
  <c r="L127" i="24"/>
  <c r="M127" i="24"/>
  <c r="N127" i="24"/>
  <c r="O127" i="24"/>
  <c r="P127" i="24"/>
  <c r="Q127" i="24"/>
  <c r="R127" i="24"/>
  <c r="D127" i="24"/>
  <c r="E126" i="24"/>
  <c r="F126" i="24"/>
  <c r="G126" i="24"/>
  <c r="H126" i="24"/>
  <c r="I126" i="24"/>
  <c r="J126" i="24"/>
  <c r="K126" i="24"/>
  <c r="L126" i="24"/>
  <c r="M126" i="24"/>
  <c r="N126" i="24"/>
  <c r="O126" i="24"/>
  <c r="P126" i="24"/>
  <c r="Q126" i="24"/>
  <c r="R126" i="24"/>
  <c r="D126" i="24"/>
  <c r="E121" i="24"/>
  <c r="F121" i="24"/>
  <c r="G121" i="24"/>
  <c r="H121" i="24"/>
  <c r="I121" i="24"/>
  <c r="J121" i="24"/>
  <c r="K121" i="24"/>
  <c r="L121" i="24"/>
  <c r="M121" i="24"/>
  <c r="N121" i="24"/>
  <c r="O121" i="24"/>
  <c r="P121" i="24"/>
  <c r="Q121" i="24"/>
  <c r="R121" i="24"/>
  <c r="D121" i="24"/>
  <c r="E120" i="24"/>
  <c r="F120" i="24"/>
  <c r="G120" i="24"/>
  <c r="H120" i="24"/>
  <c r="I120" i="24"/>
  <c r="J120" i="24"/>
  <c r="K120" i="24"/>
  <c r="L120" i="24"/>
  <c r="M120" i="24"/>
  <c r="N120" i="24"/>
  <c r="O120" i="24"/>
  <c r="P120" i="24"/>
  <c r="Q120" i="24"/>
  <c r="R120" i="24"/>
  <c r="D120" i="24"/>
  <c r="E119" i="24"/>
  <c r="F119" i="24"/>
  <c r="G119" i="24"/>
  <c r="H119" i="24"/>
  <c r="I119" i="24"/>
  <c r="J119" i="24"/>
  <c r="K119" i="24"/>
  <c r="L119" i="24"/>
  <c r="M119" i="24"/>
  <c r="N119" i="24"/>
  <c r="O119" i="24"/>
  <c r="P119" i="24"/>
  <c r="Q119" i="24"/>
  <c r="R119" i="24"/>
  <c r="D119" i="24"/>
  <c r="F118" i="24"/>
  <c r="G118" i="24"/>
  <c r="H118" i="24"/>
  <c r="I118" i="24"/>
  <c r="J118" i="24"/>
  <c r="K118" i="24"/>
  <c r="L118" i="24"/>
  <c r="M118" i="24"/>
  <c r="N118" i="24"/>
  <c r="O118" i="24"/>
  <c r="P118" i="24"/>
  <c r="Q118" i="24"/>
  <c r="R118" i="24"/>
  <c r="E118" i="24"/>
  <c r="D118" i="24"/>
  <c r="D118" i="31"/>
  <c r="P40" i="37"/>
  <c r="E40" i="37" s="1"/>
  <c r="P39" i="37"/>
  <c r="E39" i="37" s="1"/>
  <c r="Q39" i="37"/>
  <c r="F39" i="37" s="1"/>
  <c r="Q40" i="37"/>
  <c r="F40" i="37" s="1"/>
  <c r="R39" i="37"/>
  <c r="G39" i="37" s="1"/>
  <c r="R40" i="37"/>
  <c r="G40" i="37" s="1"/>
  <c r="R36" i="37"/>
  <c r="Q36" i="37"/>
  <c r="P36" i="37"/>
  <c r="O39" i="37"/>
  <c r="D39" i="37" s="1"/>
  <c r="O40" i="37"/>
  <c r="D40" i="37" s="1"/>
  <c r="O36" i="37"/>
  <c r="G45" i="23"/>
  <c r="K45" i="23"/>
  <c r="K127" i="23" s="1"/>
  <c r="K48" i="23"/>
  <c r="O45" i="23"/>
  <c r="O48" i="23" s="1"/>
  <c r="D45" i="23"/>
  <c r="D127" i="23" s="1"/>
  <c r="X66" i="25"/>
  <c r="AB59" i="25"/>
  <c r="V66" i="25"/>
  <c r="AF59" i="25"/>
  <c r="AE59" i="25"/>
  <c r="AD59" i="25"/>
  <c r="AA59" i="25"/>
  <c r="Z59" i="25"/>
  <c r="W59" i="25"/>
  <c r="X59" i="25"/>
  <c r="V59" i="25"/>
  <c r="T59" i="25"/>
  <c r="Q59" i="25"/>
  <c r="G30" i="25"/>
  <c r="G29" i="25"/>
  <c r="G26" i="25"/>
  <c r="G25" i="25"/>
  <c r="AA137" i="26" s="1"/>
  <c r="G22" i="25"/>
  <c r="G21" i="25"/>
  <c r="AA133" i="26" s="1"/>
  <c r="J91" i="37"/>
  <c r="J90" i="37"/>
  <c r="J89" i="37"/>
  <c r="J87" i="37"/>
  <c r="J88" i="37"/>
  <c r="R33" i="37"/>
  <c r="G33" i="37" s="1"/>
  <c r="R34" i="37"/>
  <c r="G34" i="37" s="1"/>
  <c r="R35" i="37"/>
  <c r="G35" i="37" s="1"/>
  <c r="R37" i="37"/>
  <c r="G37" i="37" s="1"/>
  <c r="R38" i="37"/>
  <c r="G38" i="37" s="1"/>
  <c r="R41" i="37"/>
  <c r="Q33" i="37"/>
  <c r="F33" i="37" s="1"/>
  <c r="Q34" i="37"/>
  <c r="F34" i="37" s="1"/>
  <c r="Q35" i="37"/>
  <c r="F35" i="37" s="1"/>
  <c r="Q37" i="37"/>
  <c r="F37" i="37" s="1"/>
  <c r="Q38" i="37"/>
  <c r="F38" i="37" s="1"/>
  <c r="Q41" i="37"/>
  <c r="P33" i="37"/>
  <c r="E33" i="37" s="1"/>
  <c r="P34" i="37"/>
  <c r="E34" i="37" s="1"/>
  <c r="P35" i="37"/>
  <c r="P37" i="37"/>
  <c r="E37" i="37" s="1"/>
  <c r="P38" i="37"/>
  <c r="E38" i="37" s="1"/>
  <c r="P41" i="37"/>
  <c r="E41" i="37" s="1"/>
  <c r="J77" i="37"/>
  <c r="N77" i="37" s="1"/>
  <c r="J76" i="37"/>
  <c r="N76" i="37" s="1"/>
  <c r="J75" i="37"/>
  <c r="N75" i="37" s="1"/>
  <c r="J74" i="37"/>
  <c r="N74" i="37" s="1"/>
  <c r="J73" i="37"/>
  <c r="N73" i="37" s="1"/>
  <c r="J72" i="37"/>
  <c r="N72" i="37" s="1"/>
  <c r="J71" i="37"/>
  <c r="N71" i="37" s="1"/>
  <c r="J70" i="37"/>
  <c r="N70" i="37" s="1"/>
  <c r="J69" i="37"/>
  <c r="N69" i="37" s="1"/>
  <c r="J68" i="37"/>
  <c r="N68" i="37" s="1"/>
  <c r="J67" i="37"/>
  <c r="N67" i="37" s="1"/>
  <c r="J66" i="37"/>
  <c r="N66" i="37" s="1"/>
  <c r="Q59" i="37"/>
  <c r="F59" i="37" s="1"/>
  <c r="P59" i="37"/>
  <c r="E59" i="37" s="1"/>
  <c r="O59" i="37"/>
  <c r="D59" i="37" s="1"/>
  <c r="Q58" i="37"/>
  <c r="F58" i="37" s="1"/>
  <c r="P58" i="37"/>
  <c r="E58" i="37" s="1"/>
  <c r="O58" i="37"/>
  <c r="D58" i="37" s="1"/>
  <c r="Q57" i="37"/>
  <c r="F57" i="37" s="1"/>
  <c r="P57" i="37"/>
  <c r="E57" i="37" s="1"/>
  <c r="O57" i="37"/>
  <c r="D57" i="37" s="1"/>
  <c r="Q56" i="37"/>
  <c r="F56" i="37" s="1"/>
  <c r="P56" i="37"/>
  <c r="E56" i="37" s="1"/>
  <c r="O56" i="37"/>
  <c r="D56" i="37" s="1"/>
  <c r="Q55" i="37"/>
  <c r="F55" i="37" s="1"/>
  <c r="P55" i="37"/>
  <c r="E55" i="37" s="1"/>
  <c r="O55" i="37"/>
  <c r="D55" i="37" s="1"/>
  <c r="Q54" i="37"/>
  <c r="F54" i="37" s="1"/>
  <c r="P54" i="37"/>
  <c r="E54" i="37" s="1"/>
  <c r="O54" i="37"/>
  <c r="D54" i="37" s="1"/>
  <c r="Q53" i="37"/>
  <c r="F53" i="37" s="1"/>
  <c r="P53" i="37"/>
  <c r="E53" i="37" s="1"/>
  <c r="O53" i="37"/>
  <c r="D53" i="37" s="1"/>
  <c r="Q52" i="37"/>
  <c r="F52" i="37" s="1"/>
  <c r="P52" i="37"/>
  <c r="E52" i="37" s="1"/>
  <c r="O52" i="37"/>
  <c r="D52" i="37" s="1"/>
  <c r="Q51" i="37"/>
  <c r="F51" i="37" s="1"/>
  <c r="P51" i="37"/>
  <c r="E51" i="37" s="1"/>
  <c r="O51" i="37"/>
  <c r="D51" i="37" s="1"/>
  <c r="Q50" i="37"/>
  <c r="F50" i="37" s="1"/>
  <c r="P50" i="37"/>
  <c r="E50" i="37" s="1"/>
  <c r="O50" i="37"/>
  <c r="D50" i="37" s="1"/>
  <c r="Q49" i="37"/>
  <c r="F49" i="37" s="1"/>
  <c r="P49" i="37"/>
  <c r="E49" i="37" s="1"/>
  <c r="O49" i="37"/>
  <c r="D49" i="37" s="1"/>
  <c r="Q48" i="37"/>
  <c r="F48" i="37"/>
  <c r="P48" i="37"/>
  <c r="E48" i="37" s="1"/>
  <c r="O48" i="37"/>
  <c r="D48" i="37" s="1"/>
  <c r="P32" i="37"/>
  <c r="E32" i="37" s="1"/>
  <c r="Q32" i="37"/>
  <c r="F32" i="37" s="1"/>
  <c r="R32" i="37"/>
  <c r="G32" i="37" s="1"/>
  <c r="O33" i="37"/>
  <c r="D33" i="37" s="1"/>
  <c r="O34" i="37"/>
  <c r="D34" i="37" s="1"/>
  <c r="O35" i="37"/>
  <c r="D35" i="37" s="1"/>
  <c r="O37" i="37"/>
  <c r="D37" i="37" s="1"/>
  <c r="O38" i="37"/>
  <c r="D38" i="37" s="1"/>
  <c r="O41" i="37"/>
  <c r="D41" i="37" s="1"/>
  <c r="O32" i="37"/>
  <c r="D32" i="37" s="1"/>
  <c r="G41" i="37"/>
  <c r="F41" i="37"/>
  <c r="E35" i="37"/>
  <c r="E45" i="23"/>
  <c r="E129" i="23"/>
  <c r="F45" i="23"/>
  <c r="F127" i="23" s="1"/>
  <c r="F48" i="23"/>
  <c r="F129" i="23"/>
  <c r="D129" i="23"/>
  <c r="G129" i="23"/>
  <c r="H129" i="23"/>
  <c r="I129" i="23"/>
  <c r="J129" i="23"/>
  <c r="K129" i="23"/>
  <c r="L129" i="23"/>
  <c r="M129" i="23"/>
  <c r="N129" i="23"/>
  <c r="O129" i="23"/>
  <c r="P129" i="23"/>
  <c r="Q129" i="23"/>
  <c r="R129" i="23"/>
  <c r="H45" i="23"/>
  <c r="H127" i="23" s="1"/>
  <c r="I45" i="23"/>
  <c r="I127" i="23" s="1"/>
  <c r="I134" i="23" s="1"/>
  <c r="J45" i="23"/>
  <c r="L45" i="23"/>
  <c r="L127" i="23" s="1"/>
  <c r="M45" i="23"/>
  <c r="M127" i="23" s="1"/>
  <c r="N45" i="23"/>
  <c r="P45" i="23"/>
  <c r="P127" i="23" s="1"/>
  <c r="Q45" i="23"/>
  <c r="R45" i="23"/>
  <c r="R127" i="23" s="1"/>
  <c r="S131" i="23"/>
  <c r="S132" i="23"/>
  <c r="S133" i="23"/>
  <c r="AA141" i="26"/>
  <c r="Y132" i="26"/>
  <c r="Y140" i="26" s="1"/>
  <c r="AQ111" i="26"/>
  <c r="AQ120" i="26"/>
  <c r="AQ119" i="26"/>
  <c r="AQ118" i="26"/>
  <c r="AQ117" i="26"/>
  <c r="AQ116" i="26"/>
  <c r="AQ115" i="26"/>
  <c r="AQ114" i="26"/>
  <c r="AQ113" i="26"/>
  <c r="AQ112" i="26"/>
  <c r="AP120" i="26"/>
  <c r="AP119" i="26"/>
  <c r="AP118" i="26"/>
  <c r="AP117" i="26"/>
  <c r="AP116" i="26"/>
  <c r="AP115" i="26"/>
  <c r="AP114" i="26"/>
  <c r="AP113" i="26"/>
  <c r="AP112" i="26"/>
  <c r="AO112" i="26"/>
  <c r="AO120" i="26"/>
  <c r="AO119" i="26"/>
  <c r="AO118" i="26"/>
  <c r="AO117" i="26"/>
  <c r="AO116" i="26"/>
  <c r="AO115" i="26"/>
  <c r="AO114" i="26"/>
  <c r="AO113" i="26"/>
  <c r="C105" i="26"/>
  <c r="C106" i="26"/>
  <c r="C104" i="26"/>
  <c r="B106" i="26"/>
  <c r="S34" i="23"/>
  <c r="S35" i="23"/>
  <c r="Z41" i="26" s="1"/>
  <c r="S36" i="23"/>
  <c r="S37" i="23"/>
  <c r="S38" i="23"/>
  <c r="S39" i="23"/>
  <c r="S42" i="23"/>
  <c r="S43" i="23"/>
  <c r="S44" i="23"/>
  <c r="E87" i="23"/>
  <c r="Z86" i="26" s="1"/>
  <c r="D87" i="23"/>
  <c r="Z85" i="26" s="1"/>
  <c r="D68" i="23"/>
  <c r="D77" i="23"/>
  <c r="E77" i="23"/>
  <c r="S182" i="36" s="1"/>
  <c r="Z81" i="26"/>
  <c r="S47" i="23"/>
  <c r="Z46" i="26" s="1"/>
  <c r="C8" i="26"/>
  <c r="B142" i="24"/>
  <c r="AD64" i="22"/>
  <c r="AB64" i="22"/>
  <c r="P60" i="22"/>
  <c r="P64" i="22" s="1"/>
  <c r="N60" i="22"/>
  <c r="N64" i="22"/>
  <c r="I60" i="22"/>
  <c r="I64" i="22" s="1"/>
  <c r="K60" i="22"/>
  <c r="K64" i="22" s="1"/>
  <c r="I39" i="22"/>
  <c r="U182" i="36"/>
  <c r="H49" i="31"/>
  <c r="I49" i="31"/>
  <c r="I99" i="31"/>
  <c r="M49" i="31"/>
  <c r="M101" i="36"/>
  <c r="F64" i="23"/>
  <c r="F65" i="23"/>
  <c r="F66" i="23"/>
  <c r="F67" i="23"/>
  <c r="P77" i="23"/>
  <c r="Q77" i="23"/>
  <c r="E88" i="31"/>
  <c r="U184" i="36" s="1"/>
  <c r="D88" i="31"/>
  <c r="U183" i="36" s="1"/>
  <c r="E88" i="24"/>
  <c r="T184" i="36" s="1"/>
  <c r="D88" i="24"/>
  <c r="T183" i="36" s="1"/>
  <c r="S183" i="36"/>
  <c r="U180" i="36"/>
  <c r="T180" i="36"/>
  <c r="S180" i="36"/>
  <c r="O158" i="36"/>
  <c r="N158" i="36"/>
  <c r="M158" i="36"/>
  <c r="O139" i="36"/>
  <c r="N139" i="36"/>
  <c r="M139" i="36"/>
  <c r="S48" i="31"/>
  <c r="O146" i="36" s="1"/>
  <c r="S43" i="31"/>
  <c r="S44" i="31"/>
  <c r="S45" i="31"/>
  <c r="S39" i="31"/>
  <c r="S40" i="31"/>
  <c r="S36" i="31"/>
  <c r="O141" i="36" s="1"/>
  <c r="S37" i="31"/>
  <c r="O142" i="36"/>
  <c r="S38" i="31"/>
  <c r="O143" i="36" s="1"/>
  <c r="S35" i="31"/>
  <c r="O140" i="36" s="1"/>
  <c r="S48" i="24"/>
  <c r="N146" i="36" s="1"/>
  <c r="S43" i="24"/>
  <c r="S44" i="24"/>
  <c r="S45" i="24"/>
  <c r="S39" i="24"/>
  <c r="S35" i="24"/>
  <c r="N140" i="36" s="1"/>
  <c r="S36" i="24"/>
  <c r="N141" i="36" s="1"/>
  <c r="S37" i="24"/>
  <c r="N142" i="36" s="1"/>
  <c r="S38" i="24"/>
  <c r="N143" i="36" s="1"/>
  <c r="S40" i="24"/>
  <c r="M146" i="36"/>
  <c r="S133" i="31"/>
  <c r="S134" i="31"/>
  <c r="S135" i="31"/>
  <c r="D99" i="31"/>
  <c r="S134" i="24"/>
  <c r="S135" i="24"/>
  <c r="D99" i="24"/>
  <c r="D118" i="23"/>
  <c r="E118" i="23"/>
  <c r="F118" i="23"/>
  <c r="G118" i="23"/>
  <c r="H118" i="23"/>
  <c r="I118" i="23"/>
  <c r="J118" i="23"/>
  <c r="K118" i="23"/>
  <c r="L118" i="23"/>
  <c r="M118" i="23"/>
  <c r="N118" i="23"/>
  <c r="O118" i="23"/>
  <c r="P118" i="23"/>
  <c r="Q118" i="23"/>
  <c r="R118" i="23"/>
  <c r="D119" i="23"/>
  <c r="E119" i="23"/>
  <c r="F119" i="23"/>
  <c r="G119" i="23"/>
  <c r="H119" i="23"/>
  <c r="I119" i="23"/>
  <c r="J119" i="23"/>
  <c r="K119" i="23"/>
  <c r="L119" i="23"/>
  <c r="M119" i="23"/>
  <c r="N119" i="23"/>
  <c r="O119" i="23"/>
  <c r="P119" i="23"/>
  <c r="Q119" i="23"/>
  <c r="R119" i="23"/>
  <c r="D117" i="23"/>
  <c r="E117" i="23"/>
  <c r="F117" i="23"/>
  <c r="G117" i="23"/>
  <c r="H117" i="23"/>
  <c r="I117" i="23"/>
  <c r="J117" i="23"/>
  <c r="K117" i="23"/>
  <c r="L117" i="23"/>
  <c r="M117" i="23"/>
  <c r="N117" i="23"/>
  <c r="O117" i="23"/>
  <c r="P117" i="23"/>
  <c r="Q117" i="23"/>
  <c r="R117" i="23"/>
  <c r="D116" i="23"/>
  <c r="E116" i="23"/>
  <c r="F116" i="23"/>
  <c r="G116" i="23"/>
  <c r="H116" i="23"/>
  <c r="I116" i="23"/>
  <c r="J116" i="23"/>
  <c r="K116" i="23"/>
  <c r="L116" i="23"/>
  <c r="M116" i="23"/>
  <c r="N116" i="23"/>
  <c r="O116" i="23"/>
  <c r="P116" i="23"/>
  <c r="Q116" i="23"/>
  <c r="R116" i="23"/>
  <c r="O118" i="36"/>
  <c r="N118" i="36"/>
  <c r="M118" i="36"/>
  <c r="L103" i="36"/>
  <c r="L102" i="36"/>
  <c r="L101" i="36"/>
  <c r="L90" i="36"/>
  <c r="L89" i="36"/>
  <c r="L88" i="36"/>
  <c r="L81" i="36"/>
  <c r="L83" i="36"/>
  <c r="L82" i="36"/>
  <c r="AF116" i="25"/>
  <c r="R64" i="36" s="1"/>
  <c r="AB116" i="25"/>
  <c r="Q64" i="36" s="1"/>
  <c r="X116" i="25"/>
  <c r="P64" i="36" s="1"/>
  <c r="U19" i="36"/>
  <c r="U18" i="36" s="1"/>
  <c r="T19" i="36"/>
  <c r="T18" i="36" s="1"/>
  <c r="S19" i="36"/>
  <c r="S18" i="36" s="1"/>
  <c r="R19" i="36"/>
  <c r="R18" i="36" s="1"/>
  <c r="Q19" i="36"/>
  <c r="Q18" i="36" s="1"/>
  <c r="P19" i="36"/>
  <c r="P18" i="36" s="1"/>
  <c r="O19" i="36"/>
  <c r="O18" i="36" s="1"/>
  <c r="N19" i="36"/>
  <c r="N18" i="36" s="1"/>
  <c r="M19" i="36"/>
  <c r="M18" i="36" s="1"/>
  <c r="R60" i="36"/>
  <c r="M16" i="36"/>
  <c r="N51" i="36"/>
  <c r="N50" i="36"/>
  <c r="N49" i="36"/>
  <c r="N48" i="36"/>
  <c r="N47" i="36"/>
  <c r="N46" i="36"/>
  <c r="N45" i="36"/>
  <c r="N44" i="36"/>
  <c r="N43" i="36"/>
  <c r="Q116" i="25"/>
  <c r="Q115" i="25"/>
  <c r="Q108" i="25"/>
  <c r="Q101" i="25"/>
  <c r="Q94" i="25"/>
  <c r="Q87" i="25"/>
  <c r="Q80" i="25"/>
  <c r="Q73" i="25"/>
  <c r="Q66" i="25"/>
  <c r="U17" i="36"/>
  <c r="U16" i="36"/>
  <c r="T17" i="36"/>
  <c r="T16" i="36"/>
  <c r="R17" i="36"/>
  <c r="R16" i="36"/>
  <c r="S17" i="36"/>
  <c r="S16" i="36"/>
  <c r="Q17" i="36"/>
  <c r="Q16" i="36"/>
  <c r="P17" i="36"/>
  <c r="P16" i="36"/>
  <c r="O17" i="36"/>
  <c r="O16" i="36"/>
  <c r="N17" i="36"/>
  <c r="N16" i="36"/>
  <c r="M17" i="36"/>
  <c r="Z66" i="22"/>
  <c r="R58" i="22"/>
  <c r="R63" i="22"/>
  <c r="C99" i="31"/>
  <c r="C99" i="24"/>
  <c r="D23" i="24"/>
  <c r="Q88" i="31"/>
  <c r="P88" i="31"/>
  <c r="O88" i="31"/>
  <c r="N88" i="31"/>
  <c r="M88" i="31"/>
  <c r="L88" i="31"/>
  <c r="K88" i="31"/>
  <c r="J88" i="31"/>
  <c r="I88" i="31"/>
  <c r="H88" i="31"/>
  <c r="G88" i="31"/>
  <c r="F88" i="31"/>
  <c r="O78" i="31"/>
  <c r="N78" i="31"/>
  <c r="M78" i="31"/>
  <c r="L78" i="31"/>
  <c r="K78" i="31"/>
  <c r="J78" i="31"/>
  <c r="I78" i="31"/>
  <c r="H78" i="31"/>
  <c r="G78" i="31"/>
  <c r="F78" i="31"/>
  <c r="AE116" i="25"/>
  <c r="AD116" i="25"/>
  <c r="AA116" i="25"/>
  <c r="Z116" i="25"/>
  <c r="W116" i="25"/>
  <c r="V116" i="25"/>
  <c r="T116" i="25"/>
  <c r="AF115" i="25"/>
  <c r="AE115" i="25"/>
  <c r="AD115" i="25"/>
  <c r="AB115" i="25"/>
  <c r="AA115" i="25"/>
  <c r="Z115" i="25"/>
  <c r="X115" i="25"/>
  <c r="W115" i="25"/>
  <c r="V115" i="25"/>
  <c r="T115" i="25"/>
  <c r="AF108" i="25"/>
  <c r="AE108" i="25"/>
  <c r="AD108" i="25"/>
  <c r="AB108" i="25"/>
  <c r="AA108" i="25"/>
  <c r="Z108" i="25"/>
  <c r="X108" i="25"/>
  <c r="W108" i="25"/>
  <c r="V108" i="25"/>
  <c r="T108" i="25"/>
  <c r="AF101" i="25"/>
  <c r="AE101" i="25"/>
  <c r="AD101" i="25"/>
  <c r="AB101" i="25"/>
  <c r="AA101" i="25"/>
  <c r="Z101" i="25"/>
  <c r="X101" i="25"/>
  <c r="W101" i="25"/>
  <c r="V101" i="25"/>
  <c r="T101" i="25"/>
  <c r="AF94" i="25"/>
  <c r="AE94" i="25"/>
  <c r="AD94" i="25"/>
  <c r="AB94" i="25"/>
  <c r="AA94" i="25"/>
  <c r="Z94" i="25"/>
  <c r="X94" i="25"/>
  <c r="W94" i="25"/>
  <c r="V94" i="25"/>
  <c r="T94" i="25"/>
  <c r="AF87" i="25"/>
  <c r="AE87" i="25"/>
  <c r="AD87" i="25"/>
  <c r="AB87" i="25"/>
  <c r="AA87" i="25"/>
  <c r="Z87" i="25"/>
  <c r="X87" i="25"/>
  <c r="W87" i="25"/>
  <c r="V87" i="25"/>
  <c r="T87" i="25"/>
  <c r="AF80" i="25"/>
  <c r="AE80" i="25"/>
  <c r="AD80" i="25"/>
  <c r="AB80" i="25"/>
  <c r="AA80" i="25"/>
  <c r="Z80" i="25"/>
  <c r="X80" i="25"/>
  <c r="W80" i="25"/>
  <c r="V80" i="25"/>
  <c r="T80" i="25"/>
  <c r="AF73" i="25"/>
  <c r="AE73" i="25"/>
  <c r="AD73" i="25"/>
  <c r="AB73" i="25"/>
  <c r="AA73" i="25"/>
  <c r="Z73" i="25"/>
  <c r="X73" i="25"/>
  <c r="W73" i="25"/>
  <c r="V73" i="25"/>
  <c r="T73" i="25"/>
  <c r="AF66" i="25"/>
  <c r="AE66" i="25"/>
  <c r="AD66" i="25"/>
  <c r="AB66" i="25"/>
  <c r="AA66" i="25"/>
  <c r="Z66" i="25"/>
  <c r="W66" i="25"/>
  <c r="T66" i="25"/>
  <c r="Q88" i="24"/>
  <c r="P88" i="24"/>
  <c r="O88" i="24"/>
  <c r="N88" i="24"/>
  <c r="M88" i="24"/>
  <c r="L88" i="24"/>
  <c r="K88" i="24"/>
  <c r="J88" i="24"/>
  <c r="I88" i="24"/>
  <c r="H88" i="24"/>
  <c r="G88" i="24"/>
  <c r="F88" i="24"/>
  <c r="O78" i="24"/>
  <c r="N78" i="24"/>
  <c r="M78" i="24"/>
  <c r="L78" i="24"/>
  <c r="K78" i="24"/>
  <c r="J78" i="24"/>
  <c r="I78" i="24"/>
  <c r="H78" i="24"/>
  <c r="G78" i="24"/>
  <c r="F78" i="24"/>
  <c r="R126" i="23"/>
  <c r="Q126" i="23"/>
  <c r="P126" i="23"/>
  <c r="O126" i="23"/>
  <c r="N126" i="23"/>
  <c r="M126" i="23"/>
  <c r="L126" i="23"/>
  <c r="K126" i="23"/>
  <c r="J126" i="23"/>
  <c r="I126" i="23"/>
  <c r="H126" i="23"/>
  <c r="G126" i="23"/>
  <c r="F126" i="23"/>
  <c r="D126" i="23"/>
  <c r="E126" i="23"/>
  <c r="R125" i="23"/>
  <c r="Q125" i="23"/>
  <c r="P125" i="23"/>
  <c r="O125" i="23"/>
  <c r="N125" i="23"/>
  <c r="M125" i="23"/>
  <c r="L125" i="23"/>
  <c r="K125" i="23"/>
  <c r="J125" i="23"/>
  <c r="I125" i="23"/>
  <c r="H125" i="23"/>
  <c r="G125" i="23"/>
  <c r="F125" i="23"/>
  <c r="D125" i="23"/>
  <c r="E125" i="23"/>
  <c r="R124" i="23"/>
  <c r="Q124" i="23"/>
  <c r="P124" i="23"/>
  <c r="O124" i="23"/>
  <c r="N124" i="23"/>
  <c r="M124" i="23"/>
  <c r="L124" i="23"/>
  <c r="K124" i="23"/>
  <c r="J124" i="23"/>
  <c r="I124" i="23"/>
  <c r="H124" i="23"/>
  <c r="G124" i="23"/>
  <c r="F124" i="23"/>
  <c r="D124" i="23"/>
  <c r="E124" i="23"/>
  <c r="R120" i="23"/>
  <c r="Q120" i="23"/>
  <c r="P120" i="23"/>
  <c r="O120" i="23"/>
  <c r="N120" i="23"/>
  <c r="M120" i="23"/>
  <c r="L120" i="23"/>
  <c r="K120" i="23"/>
  <c r="J120" i="23"/>
  <c r="I120" i="23"/>
  <c r="H120" i="23"/>
  <c r="G120" i="23"/>
  <c r="F120" i="23"/>
  <c r="D120" i="23"/>
  <c r="E120" i="23"/>
  <c r="Q87" i="23"/>
  <c r="P87" i="23"/>
  <c r="O87" i="23"/>
  <c r="N87" i="23"/>
  <c r="M87" i="23"/>
  <c r="L87" i="23"/>
  <c r="K87" i="23"/>
  <c r="J87" i="23"/>
  <c r="I87" i="23"/>
  <c r="H87" i="23"/>
  <c r="G87" i="23"/>
  <c r="F87" i="23"/>
  <c r="O77" i="23"/>
  <c r="N77" i="23"/>
  <c r="M77" i="23"/>
  <c r="L77" i="23"/>
  <c r="K77" i="23"/>
  <c r="J77" i="23"/>
  <c r="I77" i="23"/>
  <c r="H77" i="23"/>
  <c r="G77" i="23"/>
  <c r="F77" i="23"/>
  <c r="L66" i="22"/>
  <c r="G17" i="10"/>
  <c r="G18" i="10"/>
  <c r="G19" i="10"/>
  <c r="G20" i="10"/>
  <c r="G21" i="10"/>
  <c r="G22" i="10"/>
  <c r="G23" i="10"/>
  <c r="G24" i="10"/>
  <c r="G25" i="10"/>
  <c r="G26" i="10"/>
  <c r="G27" i="10"/>
  <c r="G28" i="10"/>
  <c r="G29" i="10"/>
  <c r="G30" i="10"/>
  <c r="G31" i="10"/>
  <c r="G32" i="10"/>
  <c r="G33" i="10"/>
  <c r="G34" i="10"/>
  <c r="G35" i="10"/>
  <c r="G36" i="10"/>
  <c r="G16" i="10"/>
  <c r="P48" i="23"/>
  <c r="L48" i="23"/>
  <c r="H48" i="23"/>
  <c r="S41" i="31"/>
  <c r="M141" i="36"/>
  <c r="M48" i="23"/>
  <c r="D49" i="31"/>
  <c r="O162" i="36" s="1"/>
  <c r="S46" i="31"/>
  <c r="O145" i="36" s="1"/>
  <c r="M143" i="36"/>
  <c r="Z43" i="26"/>
  <c r="J49" i="31"/>
  <c r="F49" i="31"/>
  <c r="I48" i="23"/>
  <c r="M122" i="23"/>
  <c r="E122" i="23"/>
  <c r="D74" i="38"/>
  <c r="D75" i="38" s="1"/>
  <c r="H30" i="10" l="1"/>
  <c r="C45" i="10" s="1"/>
  <c r="R134" i="23"/>
  <c r="M134" i="23"/>
  <c r="F67" i="38"/>
  <c r="E68" i="38"/>
  <c r="K49" i="31"/>
  <c r="S40" i="23"/>
  <c r="Z49" i="26" s="1"/>
  <c r="S121" i="31"/>
  <c r="O122" i="36" s="1"/>
  <c r="S126" i="31"/>
  <c r="S127" i="31"/>
  <c r="T181" i="36"/>
  <c r="O136" i="31"/>
  <c r="N136" i="31"/>
  <c r="L49" i="31"/>
  <c r="S131" i="31"/>
  <c r="O125" i="36" s="1"/>
  <c r="U181" i="36"/>
  <c r="F134" i="23"/>
  <c r="S121" i="23"/>
  <c r="U185" i="36"/>
  <c r="S184" i="36"/>
  <c r="H16" i="10"/>
  <c r="C42" i="10" s="1"/>
  <c r="H27" i="10"/>
  <c r="C44" i="10" s="1"/>
  <c r="S124" i="23"/>
  <c r="S126" i="23"/>
  <c r="S117" i="23"/>
  <c r="M120" i="36" s="1"/>
  <c r="N144" i="36"/>
  <c r="F68" i="23"/>
  <c r="P134" i="23"/>
  <c r="S129" i="23"/>
  <c r="D48" i="23"/>
  <c r="S131" i="24"/>
  <c r="N125" i="36" s="1"/>
  <c r="L136" i="31"/>
  <c r="H33" i="10"/>
  <c r="C46" i="10" s="1"/>
  <c r="G48" i="23"/>
  <c r="L136" i="24"/>
  <c r="M32" i="36"/>
  <c r="M33" i="36" s="1"/>
  <c r="P49" i="31"/>
  <c r="O126" i="36"/>
  <c r="G49" i="31"/>
  <c r="S119" i="31"/>
  <c r="O120" i="36" s="1"/>
  <c r="J136" i="31"/>
  <c r="D136" i="31"/>
  <c r="R49" i="31"/>
  <c r="I136" i="31"/>
  <c r="N49" i="31"/>
  <c r="R136" i="31"/>
  <c r="Q136" i="31"/>
  <c r="P136" i="31"/>
  <c r="M136" i="31"/>
  <c r="H136" i="31"/>
  <c r="G136" i="31"/>
  <c r="F136" i="31"/>
  <c r="E49" i="31"/>
  <c r="F69" i="31"/>
  <c r="N103" i="36" s="1"/>
  <c r="S123" i="31"/>
  <c r="S49" i="31"/>
  <c r="M90" i="36" s="1"/>
  <c r="S120" i="31"/>
  <c r="O121" i="36" s="1"/>
  <c r="O144" i="36"/>
  <c r="Q49" i="31"/>
  <c r="S118" i="31"/>
  <c r="O119" i="36" s="1"/>
  <c r="S128" i="31"/>
  <c r="S122" i="31"/>
  <c r="G49" i="24"/>
  <c r="F49" i="24"/>
  <c r="O49" i="24"/>
  <c r="P49" i="24"/>
  <c r="Q49" i="24"/>
  <c r="M49" i="24"/>
  <c r="F136" i="24"/>
  <c r="R49" i="24"/>
  <c r="J49" i="24"/>
  <c r="L49" i="24"/>
  <c r="K49" i="24"/>
  <c r="S121" i="24"/>
  <c r="N122" i="36" s="1"/>
  <c r="S129" i="24"/>
  <c r="N124" i="36" s="1"/>
  <c r="S41" i="24"/>
  <c r="H49" i="24"/>
  <c r="N49" i="24"/>
  <c r="E49" i="24"/>
  <c r="N126" i="36"/>
  <c r="S126" i="24"/>
  <c r="S120" i="24"/>
  <c r="N121" i="36" s="1"/>
  <c r="D49" i="24"/>
  <c r="N162" i="36" s="1"/>
  <c r="R136" i="24"/>
  <c r="Q136" i="24"/>
  <c r="P136" i="24"/>
  <c r="O136" i="24"/>
  <c r="N136" i="24"/>
  <c r="M136" i="24"/>
  <c r="K136" i="24"/>
  <c r="T185" i="36"/>
  <c r="S123" i="24"/>
  <c r="S128" i="24"/>
  <c r="J136" i="24"/>
  <c r="I49" i="24"/>
  <c r="H136" i="24"/>
  <c r="G136" i="24"/>
  <c r="E136" i="24"/>
  <c r="S119" i="24"/>
  <c r="N120" i="36" s="1"/>
  <c r="S127" i="24"/>
  <c r="S46" i="24"/>
  <c r="N145" i="36" s="1"/>
  <c r="S118" i="24"/>
  <c r="N119" i="36" s="1"/>
  <c r="F69" i="24"/>
  <c r="S122" i="24"/>
  <c r="N101" i="36"/>
  <c r="Z82" i="26"/>
  <c r="M144" i="36"/>
  <c r="Z44" i="26"/>
  <c r="N127" i="23"/>
  <c r="N134" i="23" s="1"/>
  <c r="N48" i="23"/>
  <c r="J127" i="23"/>
  <c r="J134" i="23" s="1"/>
  <c r="J48" i="23"/>
  <c r="D134" i="23"/>
  <c r="O160" i="36"/>
  <c r="S118" i="23"/>
  <c r="S129" i="31"/>
  <c r="O124" i="36" s="1"/>
  <c r="S181" i="36"/>
  <c r="M160" i="36"/>
  <c r="S122" i="23"/>
  <c r="Z29" i="26" s="1"/>
  <c r="H23" i="10"/>
  <c r="C43" i="10" s="1"/>
  <c r="S119" i="23"/>
  <c r="M122" i="36" s="1"/>
  <c r="S143" i="24"/>
  <c r="B142" i="31"/>
  <c r="S143" i="31" s="1"/>
  <c r="Z40" i="26"/>
  <c r="M140" i="36"/>
  <c r="S125" i="23"/>
  <c r="S116" i="23"/>
  <c r="Z42" i="26"/>
  <c r="M142" i="36"/>
  <c r="Q127" i="23"/>
  <c r="Q134" i="23" s="1"/>
  <c r="Q48" i="23"/>
  <c r="L134" i="23"/>
  <c r="E127" i="23"/>
  <c r="E134" i="23" s="1"/>
  <c r="S45" i="23"/>
  <c r="E48" i="23"/>
  <c r="K136" i="31"/>
  <c r="H134" i="23"/>
  <c r="D136" i="24"/>
  <c r="R48" i="23"/>
  <c r="S120" i="23"/>
  <c r="Z32" i="26"/>
  <c r="O49" i="31"/>
  <c r="I124" i="24"/>
  <c r="D23" i="31"/>
  <c r="T25" i="31" s="1"/>
  <c r="T25" i="24"/>
  <c r="O127" i="23"/>
  <c r="O134" i="23" s="1"/>
  <c r="G127" i="23"/>
  <c r="G134" i="23" s="1"/>
  <c r="E124" i="31"/>
  <c r="J92" i="37"/>
  <c r="K91" i="37" s="1"/>
  <c r="M126" i="36"/>
  <c r="Z27" i="26"/>
  <c r="Y136" i="26"/>
  <c r="Z61" i="26" l="1"/>
  <c r="K89" i="37"/>
  <c r="K87" i="37"/>
  <c r="O103" i="36"/>
  <c r="K88" i="37"/>
  <c r="Z21" i="26"/>
  <c r="O123" i="36"/>
  <c r="M162" i="36"/>
  <c r="Z59" i="26"/>
  <c r="Z80" i="26" s="1"/>
  <c r="S185" i="36"/>
  <c r="Z31" i="26"/>
  <c r="Z26" i="26"/>
  <c r="M125" i="36"/>
  <c r="E73" i="38"/>
  <c r="E74" i="38"/>
  <c r="E75" i="38"/>
  <c r="E72" i="38"/>
  <c r="F68" i="38"/>
  <c r="G67" i="38"/>
  <c r="O161" i="36"/>
  <c r="U186" i="36"/>
  <c r="O159" i="36"/>
  <c r="N160" i="36"/>
  <c r="N159" i="36"/>
  <c r="T186" i="36"/>
  <c r="N161" i="36"/>
  <c r="N123" i="36"/>
  <c r="N102" i="36"/>
  <c r="S49" i="24"/>
  <c r="M89" i="36" s="1"/>
  <c r="O102" i="36"/>
  <c r="S124" i="31"/>
  <c r="S136" i="31" s="1"/>
  <c r="M83" i="36" s="1"/>
  <c r="E136" i="31"/>
  <c r="P103" i="36" s="1"/>
  <c r="S127" i="23"/>
  <c r="P101" i="36"/>
  <c r="Q101" i="36"/>
  <c r="K90" i="37"/>
  <c r="I136" i="24"/>
  <c r="S124" i="24"/>
  <c r="S136" i="24" s="1"/>
  <c r="M82" i="36" s="1"/>
  <c r="M161" i="36"/>
  <c r="S186" i="36"/>
  <c r="Z60" i="26"/>
  <c r="Z84" i="26" s="1"/>
  <c r="Z20" i="26"/>
  <c r="M119" i="36"/>
  <c r="Z24" i="26"/>
  <c r="Z50" i="26"/>
  <c r="M145" i="36"/>
  <c r="S48" i="23"/>
  <c r="Z45" i="26"/>
  <c r="Z23" i="26"/>
  <c r="M123" i="36"/>
  <c r="M121" i="36"/>
  <c r="Z22" i="26"/>
  <c r="Z89" i="26"/>
  <c r="M159" i="36"/>
  <c r="Z62" i="26"/>
  <c r="G68" i="38" l="1"/>
  <c r="H67" i="38"/>
  <c r="F75" i="38"/>
  <c r="F74" i="38"/>
  <c r="F73" i="38"/>
  <c r="F72" i="38"/>
  <c r="F83" i="38" s="1"/>
  <c r="G83" i="38" s="1"/>
  <c r="Q103" i="36"/>
  <c r="P102" i="36"/>
  <c r="Q102" i="36"/>
  <c r="M88" i="36"/>
  <c r="Z92" i="26"/>
  <c r="B80" i="26" s="1"/>
  <c r="Z51" i="26"/>
  <c r="D13" i="26"/>
  <c r="M124" i="36"/>
  <c r="Z25" i="26"/>
  <c r="Z30" i="26"/>
  <c r="S134" i="23"/>
  <c r="I67" i="38" l="1"/>
  <c r="H68" i="38"/>
  <c r="G73" i="38"/>
  <c r="G74" i="38"/>
  <c r="G75" i="38"/>
  <c r="G72" i="38"/>
  <c r="D106" i="26"/>
  <c r="D104" i="26"/>
  <c r="C13" i="26"/>
  <c r="AA142" i="26"/>
  <c r="AA134" i="26"/>
  <c r="M81" i="36"/>
  <c r="AA132" i="26"/>
  <c r="D105" i="26"/>
  <c r="AA138" i="26"/>
  <c r="H74" i="38" l="1"/>
  <c r="H75" i="38"/>
  <c r="H72" i="38"/>
  <c r="H73" i="38"/>
  <c r="I68" i="38"/>
  <c r="J67" i="38"/>
  <c r="AA136" i="26"/>
  <c r="AA140" i="26"/>
  <c r="K67" i="38" l="1"/>
  <c r="J68" i="38"/>
  <c r="I72" i="38"/>
  <c r="I75" i="38"/>
  <c r="I73" i="38"/>
  <c r="I74" i="38"/>
  <c r="J75" i="38" l="1"/>
  <c r="J73" i="38"/>
  <c r="J72" i="38"/>
  <c r="J74" i="38"/>
  <c r="L67" i="38"/>
  <c r="K68" i="38"/>
  <c r="K73" i="38" l="1"/>
  <c r="K72" i="38"/>
  <c r="K75" i="38"/>
  <c r="K74" i="38"/>
  <c r="M67" i="38"/>
  <c r="L68" i="38"/>
  <c r="L73" i="38" l="1"/>
  <c r="L72" i="38"/>
  <c r="L75" i="38"/>
  <c r="L74" i="38"/>
  <c r="N67" i="38"/>
  <c r="M68" i="38"/>
  <c r="M73" i="38" l="1"/>
  <c r="M74" i="38"/>
  <c r="M72" i="38"/>
  <c r="M75" i="38"/>
  <c r="O67" i="38"/>
  <c r="N68" i="38"/>
  <c r="N73" i="38" l="1"/>
  <c r="N75" i="38"/>
  <c r="N74" i="38"/>
  <c r="N72" i="38"/>
  <c r="P67" i="38"/>
  <c r="O68" i="38"/>
  <c r="O74" i="38" l="1"/>
  <c r="O72" i="38"/>
  <c r="O73" i="38"/>
  <c r="O75" i="38"/>
  <c r="P68" i="38"/>
  <c r="Q67" i="38"/>
  <c r="R67" i="38" l="1"/>
  <c r="Q68" i="38"/>
  <c r="P72" i="38"/>
  <c r="P75" i="38"/>
  <c r="P74" i="38"/>
  <c r="P73" i="38"/>
  <c r="Q74" i="38" l="1"/>
  <c r="Q73" i="38"/>
  <c r="Q75" i="38"/>
  <c r="Q72" i="38"/>
  <c r="S67" i="38"/>
  <c r="R68" i="38"/>
  <c r="R75" i="38" l="1"/>
  <c r="R73" i="38"/>
  <c r="R74" i="38"/>
  <c r="R72" i="38"/>
  <c r="S68" i="38"/>
  <c r="T67" i="38"/>
  <c r="U67" i="38" l="1"/>
  <c r="T68" i="38"/>
  <c r="S75" i="38"/>
  <c r="S73" i="38"/>
  <c r="S72" i="38"/>
  <c r="S74" i="38"/>
  <c r="T75" i="38" l="1"/>
  <c r="T72" i="38"/>
  <c r="T73" i="38"/>
  <c r="T74" i="38"/>
  <c r="U68" i="38"/>
  <c r="V67" i="38"/>
  <c r="V68" i="38" l="1"/>
  <c r="W67" i="38"/>
  <c r="U75" i="38"/>
  <c r="U74" i="38"/>
  <c r="U73" i="38"/>
  <c r="U72" i="38"/>
  <c r="X67" i="38" l="1"/>
  <c r="W68" i="38"/>
  <c r="V75" i="38"/>
  <c r="V74" i="38"/>
  <c r="V73" i="38"/>
  <c r="V72" i="38"/>
  <c r="W72" i="38" l="1"/>
  <c r="W75" i="38"/>
  <c r="W74" i="38"/>
  <c r="W73" i="38"/>
  <c r="X68" i="38"/>
  <c r="Y67" i="38"/>
  <c r="Z67" i="38" l="1"/>
  <c r="Y68" i="38"/>
  <c r="X73" i="38"/>
  <c r="X74" i="38"/>
  <c r="X75" i="38"/>
  <c r="X72" i="38"/>
  <c r="Y75" i="38" l="1"/>
  <c r="Y74" i="38"/>
  <c r="Y73" i="38"/>
  <c r="Y72" i="38"/>
  <c r="Z68" i="38"/>
  <c r="AA67" i="38"/>
  <c r="AB67" i="38" l="1"/>
  <c r="AA68" i="38"/>
  <c r="Z75" i="38"/>
  <c r="Z73" i="38"/>
  <c r="Z74" i="38"/>
  <c r="Z72" i="38"/>
  <c r="AA72" i="38" l="1"/>
  <c r="AA73" i="38"/>
  <c r="AA74" i="38"/>
  <c r="AA75" i="38"/>
  <c r="AB68" i="38"/>
  <c r="AC67" i="38"/>
  <c r="AC68" i="38" l="1"/>
  <c r="AD67" i="38"/>
  <c r="AB74" i="38"/>
  <c r="AB73" i="38"/>
  <c r="AB72" i="38"/>
  <c r="AB75" i="38"/>
  <c r="AD68" i="38" l="1"/>
  <c r="AE67" i="38"/>
  <c r="AC75" i="38"/>
  <c r="AC72" i="38"/>
  <c r="AC74" i="38"/>
  <c r="AC73" i="38"/>
  <c r="AF67" i="38" l="1"/>
  <c r="AE68" i="38"/>
  <c r="AD75" i="38"/>
  <c r="AD74" i="38"/>
  <c r="AD72" i="38"/>
  <c r="AD73" i="38"/>
  <c r="AE75" i="38" l="1"/>
  <c r="AE73" i="38"/>
  <c r="AE72" i="38"/>
  <c r="AE74" i="38"/>
  <c r="AG67" i="38"/>
  <c r="AF68" i="38"/>
  <c r="AF74" i="38" l="1"/>
  <c r="AF73" i="38"/>
  <c r="AF72" i="38"/>
  <c r="AF75" i="38"/>
  <c r="AG68" i="38"/>
  <c r="AH67" i="38"/>
  <c r="AI67" i="38" l="1"/>
  <c r="AH68" i="38"/>
  <c r="AG72" i="38"/>
  <c r="AG75" i="38"/>
  <c r="AG74" i="38"/>
  <c r="AG73" i="38"/>
  <c r="AH75" i="38" l="1"/>
  <c r="AH72" i="38"/>
  <c r="C72" i="38" s="1"/>
  <c r="F81" i="38" s="1"/>
  <c r="G81" i="38" s="1"/>
  <c r="AH73" i="38"/>
  <c r="AH74" i="38"/>
  <c r="AI68" i="38"/>
  <c r="AJ67" i="38"/>
  <c r="AJ68" i="38" l="1"/>
  <c r="AK67" i="38"/>
  <c r="AI75" i="38"/>
  <c r="AI74" i="38"/>
  <c r="AI73" i="38"/>
  <c r="AI72" i="38"/>
  <c r="AK68" i="38" l="1"/>
  <c r="AL67" i="38"/>
  <c r="AJ74" i="38"/>
  <c r="AJ75" i="38"/>
  <c r="AJ72" i="38"/>
  <c r="AJ73" i="38"/>
  <c r="AM67" i="38" l="1"/>
  <c r="AM68" i="38" s="1"/>
  <c r="AL68" i="38"/>
  <c r="AK72" i="38"/>
  <c r="AK74" i="38"/>
  <c r="AK75" i="38"/>
  <c r="AK73" i="38"/>
  <c r="AL72" i="38" l="1"/>
  <c r="AL75" i="38"/>
  <c r="AL73" i="38"/>
  <c r="E81" i="38" s="1"/>
  <c r="H81" i="38" s="1"/>
  <c r="AL74" i="38"/>
  <c r="AM72" i="38"/>
  <c r="C86" i="38" s="1"/>
  <c r="C88" i="38" s="1"/>
  <c r="AM74" i="38"/>
  <c r="AM75" i="38"/>
  <c r="E83" i="38" s="1"/>
  <c r="AM73" i="38"/>
  <c r="E87" i="38" l="1"/>
  <c r="H83" i="38"/>
  <c r="C87" i="38"/>
</calcChain>
</file>

<file path=xl/comments1.xml><?xml version="1.0" encoding="utf-8"?>
<comments xmlns="http://schemas.openxmlformats.org/spreadsheetml/2006/main">
  <authors>
    <author>ZANCANELLA Paolo (JRC-ISPRA)</author>
    <author>PACI Daniele (JRC-SEVILLA)</author>
  </authors>
  <commentList>
    <comment ref="H80" authorId="0" shapeId="0">
      <text>
        <r>
          <rPr>
            <b/>
            <sz val="9"/>
            <color indexed="81"/>
            <rFont val="Tahoma"/>
            <family val="2"/>
          </rPr>
          <t xml:space="preserve">ZANCANELLA Paolo (JRC-ISPRA): For IT use: </t>
        </r>
        <r>
          <rPr>
            <sz val="9"/>
            <color indexed="81"/>
            <rFont val="Tahoma"/>
            <family val="2"/>
          </rPr>
          <t xml:space="preserve">this table and the formulas built in it are used to generate the Discounted Payback period on the table below. This table should be hidden since the municipalities don t need to see how it is calculated. </t>
        </r>
      </text>
    </comment>
    <comment ref="E81" authorId="1" shapeId="0">
      <text>
        <r>
          <rPr>
            <sz val="9"/>
            <color indexed="81"/>
            <rFont val="Tahoma"/>
            <family val="2"/>
          </rPr>
          <t>it returns the last year with negative sign -  it counts the n of years with positive sign and subtrcts 1</t>
        </r>
      </text>
    </comment>
    <comment ref="F81" authorId="1" shapeId="0">
      <text>
        <r>
          <rPr>
            <sz val="9"/>
            <color indexed="81"/>
            <rFont val="Tahoma"/>
            <family val="2"/>
          </rPr>
          <t>Nested IF: it concatenates  multiple IF functions to calculate the portion of the year in which the investment pays off</t>
        </r>
      </text>
    </comment>
    <comment ref="H81" authorId="1" shapeId="0">
      <text>
        <r>
          <rPr>
            <sz val="9"/>
            <color indexed="81"/>
            <rFont val="Tahoma"/>
            <family val="2"/>
          </rPr>
          <t>Total payback period based on cumulative cash flow</t>
        </r>
      </text>
    </comment>
    <comment ref="H83" authorId="1" shapeId="0">
      <text>
        <r>
          <rPr>
            <sz val="9"/>
            <color indexed="81"/>
            <rFont val="Tahoma"/>
            <family val="2"/>
          </rPr>
          <t>Total payback period based on cumulative cash flow</t>
        </r>
      </text>
    </comment>
  </commentList>
</comments>
</file>

<file path=xl/comments2.xml><?xml version="1.0" encoding="utf-8"?>
<comments xmlns="http://schemas.openxmlformats.org/spreadsheetml/2006/main">
  <authors>
    <author>A</author>
  </authors>
  <commentList>
    <comment ref="A210" authorId="0" shapeId="0">
      <text>
        <r>
          <rPr>
            <b/>
            <sz val="9"/>
            <color indexed="10"/>
            <rFont val="Tahoma"/>
            <family val="2"/>
          </rPr>
          <t>To check with the JRC/DG-Energy whether we would still allow an extra optional section in case they would like to report the indicators below (and publish online) or we simply do not integrate these indicators in the template.</t>
        </r>
        <r>
          <rPr>
            <sz val="9"/>
            <color indexed="81"/>
            <rFont val="Tahoma"/>
            <family val="2"/>
          </rPr>
          <t xml:space="preserve">
</t>
        </r>
      </text>
    </comment>
  </commentList>
</comments>
</file>

<file path=xl/sharedStrings.xml><?xml version="1.0" encoding="utf-8"?>
<sst xmlns="http://schemas.openxmlformats.org/spreadsheetml/2006/main" count="2648" uniqueCount="1158">
  <si>
    <t>Strategy</t>
  </si>
  <si>
    <t>Local authority</t>
  </si>
  <si>
    <t>Droughts</t>
  </si>
  <si>
    <t>Land Use Planning</t>
  </si>
  <si>
    <t>Actions</t>
  </si>
  <si>
    <t>0-25 %</t>
  </si>
  <si>
    <t>25-50 %</t>
  </si>
  <si>
    <t>50-75 %</t>
  </si>
  <si>
    <t>75-100 %</t>
  </si>
  <si>
    <t>Little</t>
  </si>
  <si>
    <t>Low</t>
  </si>
  <si>
    <t>Moderate</t>
  </si>
  <si>
    <t>High</t>
  </si>
  <si>
    <t>Possible</t>
  </si>
  <si>
    <t>Short-term</t>
  </si>
  <si>
    <t>Medium-term</t>
  </si>
  <si>
    <t>Long-term</t>
  </si>
  <si>
    <t>Increase</t>
  </si>
  <si>
    <t>Decrease</t>
  </si>
  <si>
    <t>Not known</t>
  </si>
  <si>
    <t>No change</t>
  </si>
  <si>
    <t>Current</t>
  </si>
  <si>
    <t>High Temperatures</t>
  </si>
  <si>
    <t>Sectors</t>
  </si>
  <si>
    <t>Summary table:</t>
  </si>
  <si>
    <t>Ü</t>
  </si>
  <si>
    <t>D</t>
  </si>
  <si>
    <t>C</t>
  </si>
  <si>
    <t>B</t>
  </si>
  <si>
    <t>A</t>
  </si>
  <si>
    <t>Your Average Score</t>
  </si>
  <si>
    <t>Floods</t>
  </si>
  <si>
    <t>Timeframe</t>
  </si>
  <si>
    <t>%</t>
  </si>
  <si>
    <t>EEA Urban Vulnerability Map book – Tool</t>
  </si>
  <si>
    <t>EEA Urban Vulnerability Map book – Factsheets</t>
  </si>
  <si>
    <t>Urban Vulnerability Indicators – Technical Report (ETC-CCA &amp; ETC-SIA, 2012)</t>
  </si>
  <si>
    <t>"World Council on City Data" – Open Data Portal</t>
  </si>
  <si>
    <t>EUROSTAT Urban Audit – Database</t>
  </si>
  <si>
    <t>Planning for Adaptation to Climate Change  –  Guidance Document (ACT Life project, 2013)</t>
  </si>
  <si>
    <t>Environment &amp; Biodiversity</t>
  </si>
  <si>
    <t>€</t>
  </si>
  <si>
    <t>Not Known</t>
  </si>
  <si>
    <t>Hazard risk level</t>
  </si>
  <si>
    <t>Expected change</t>
  </si>
  <si>
    <t>Impact level</t>
  </si>
  <si>
    <t>Occurrence likelihood</t>
  </si>
  <si>
    <t xml:space="preserve">The score obtained for each step is summarised in the table below (based on the information entered by the user in the above table &gt; A: 4 points, B: 3 points, C: 2 points, D: 1 point). The spider graph at the top is automatically generated, making the results more visual. </t>
  </si>
  <si>
    <t>Low Temperatures</t>
  </si>
  <si>
    <t>Language</t>
  </si>
  <si>
    <t>**</t>
  </si>
  <si>
    <t>Agriculture &amp; Forestry</t>
  </si>
  <si>
    <t xml:space="preserve">Storms </t>
  </si>
  <si>
    <t>1)</t>
  </si>
  <si>
    <t>2)</t>
  </si>
  <si>
    <t>3)</t>
  </si>
  <si>
    <t>4)</t>
  </si>
  <si>
    <t>5)</t>
  </si>
  <si>
    <t>6)</t>
  </si>
  <si>
    <t>8)</t>
  </si>
  <si>
    <r>
      <rPr>
        <b/>
        <sz val="14"/>
        <color indexed="9"/>
        <rFont val="Wingdings"/>
        <charset val="2"/>
      </rPr>
      <t>y</t>
    </r>
    <r>
      <rPr>
        <b/>
        <sz val="10"/>
        <color indexed="9"/>
        <rFont val="Tahoma"/>
        <family val="2"/>
      </rPr>
      <t xml:space="preserve"> </t>
    </r>
    <r>
      <rPr>
        <b/>
        <sz val="12"/>
        <color indexed="9"/>
        <rFont val="Arial"/>
        <family val="2"/>
      </rPr>
      <t>HOME</t>
    </r>
  </si>
  <si>
    <t>Year</t>
  </si>
  <si>
    <t>Climate Hazard Type</t>
  </si>
  <si>
    <t>Current hazard risk level</t>
  </si>
  <si>
    <t>Impacted Policy Sector</t>
  </si>
  <si>
    <t>Expected
Impact Level</t>
  </si>
  <si>
    <t>Likelihood of Occurrence</t>
  </si>
  <si>
    <t>Level of involvement</t>
  </si>
  <si>
    <t>Intensity</t>
  </si>
  <si>
    <t>Risks &amp; Vulnerabilities</t>
  </si>
  <si>
    <t>Unlikely</t>
  </si>
  <si>
    <t>Likely</t>
  </si>
  <si>
    <t>Implementation Status</t>
  </si>
  <si>
    <t>Drop-down menus</t>
  </si>
  <si>
    <t>Key Action</t>
  </si>
  <si>
    <t>Yes/No Questions</t>
  </si>
  <si>
    <t>Medium</t>
  </si>
  <si>
    <t>Fair</t>
  </si>
  <si>
    <t>Strong</t>
  </si>
  <si>
    <t>Not applicable</t>
  </si>
  <si>
    <t>Not started</t>
  </si>
  <si>
    <t>[Drop-Down]</t>
  </si>
  <si>
    <t>☼</t>
  </si>
  <si>
    <t>[Please select]</t>
  </si>
  <si>
    <t>×</t>
  </si>
  <si>
    <t>[√/×]</t>
  </si>
  <si>
    <t>√</t>
  </si>
  <si>
    <t>Sector</t>
  </si>
  <si>
    <t>English</t>
  </si>
  <si>
    <t>National Language</t>
  </si>
  <si>
    <t>Expected change
in intensity</t>
  </si>
  <si>
    <t>Expected change
in frequency</t>
  </si>
  <si>
    <r>
      <t>Other</t>
    </r>
    <r>
      <rPr>
        <sz val="10"/>
        <color indexed="23"/>
        <rFont val="Arial"/>
        <family val="2"/>
      </rPr>
      <t xml:space="preserve"> [please specify]</t>
    </r>
  </si>
  <si>
    <t>Other</t>
  </si>
  <si>
    <t xml:space="preserve"> </t>
  </si>
  <si>
    <t>Ongoing</t>
  </si>
  <si>
    <t>Completed</t>
  </si>
  <si>
    <t>Cancelled</t>
  </si>
  <si>
    <t>9)</t>
  </si>
  <si>
    <t xml:space="preserve">2) </t>
  </si>
  <si>
    <t>[drop -down]</t>
  </si>
  <si>
    <t>Target year</t>
  </si>
  <si>
    <t>[drop-down]</t>
  </si>
  <si>
    <t xml:space="preserve">6) </t>
  </si>
  <si>
    <t>Time period</t>
  </si>
  <si>
    <t xml:space="preserve">7) </t>
  </si>
  <si>
    <t xml:space="preserve">5) </t>
  </si>
  <si>
    <t>Industry</t>
  </si>
  <si>
    <t>Photovoltaics</t>
  </si>
  <si>
    <t>Waste</t>
  </si>
  <si>
    <t xml:space="preserve">3) </t>
  </si>
  <si>
    <t xml:space="preserve">4) </t>
  </si>
  <si>
    <t>BEI (option 1)</t>
  </si>
  <si>
    <t>Origin of the action</t>
  </si>
  <si>
    <t>ê</t>
  </si>
  <si>
    <t>Transport</t>
  </si>
  <si>
    <t>Non-energy related</t>
  </si>
  <si>
    <t xml:space="preserve">Transport </t>
  </si>
  <si>
    <t>Categories</t>
  </si>
  <si>
    <t>AREA OF INTERVENTION</t>
  </si>
  <si>
    <t>POLICY INSTRUMENT</t>
  </si>
  <si>
    <t>BoE</t>
  </si>
  <si>
    <t>A1</t>
  </si>
  <si>
    <t>Municipal - Residential - Tertiary Buildings</t>
  </si>
  <si>
    <t>B1</t>
  </si>
  <si>
    <t>Buildings</t>
  </si>
  <si>
    <t>C1</t>
  </si>
  <si>
    <t>A11</t>
  </si>
  <si>
    <t>Building envelope</t>
  </si>
  <si>
    <t>B11</t>
  </si>
  <si>
    <t>Awareness raising / training</t>
  </si>
  <si>
    <t>C2</t>
  </si>
  <si>
    <t>Covenant Territorial Coordiantor</t>
  </si>
  <si>
    <t>A12</t>
  </si>
  <si>
    <t>Renewable energy for space heating and hot water</t>
  </si>
  <si>
    <t>B12</t>
  </si>
  <si>
    <t>Energy management</t>
  </si>
  <si>
    <t>C3</t>
  </si>
  <si>
    <t>Other (national, regional,…)</t>
  </si>
  <si>
    <t>A13</t>
  </si>
  <si>
    <t>Energy efficiency in space heating and hot water</t>
  </si>
  <si>
    <t>B13</t>
  </si>
  <si>
    <t xml:space="preserve">Energy certification / labelling </t>
  </si>
  <si>
    <t>C4</t>
  </si>
  <si>
    <t>Not possible to say</t>
  </si>
  <si>
    <t>A14</t>
  </si>
  <si>
    <t>Energy efficient lighting systems</t>
  </si>
  <si>
    <t>B14</t>
  </si>
  <si>
    <t>Energy suppliers obligations</t>
  </si>
  <si>
    <t>A15</t>
  </si>
  <si>
    <t>Energy efficient electrical appliances</t>
  </si>
  <si>
    <t>B15</t>
  </si>
  <si>
    <t>Energy / carbon taxes</t>
  </si>
  <si>
    <t>A16</t>
  </si>
  <si>
    <t>Integrated action (all above)</t>
  </si>
  <si>
    <t>B16</t>
  </si>
  <si>
    <t>Grants and subsidies</t>
  </si>
  <si>
    <t>A17</t>
  </si>
  <si>
    <t>Information and Communication Technologies</t>
  </si>
  <si>
    <t>B17</t>
  </si>
  <si>
    <t>Third party financing. PPP</t>
  </si>
  <si>
    <t>A18</t>
  </si>
  <si>
    <t>Behavioural changes</t>
  </si>
  <si>
    <t>B18</t>
  </si>
  <si>
    <t>Public procurement</t>
  </si>
  <si>
    <t>A19</t>
  </si>
  <si>
    <t>B19</t>
  </si>
  <si>
    <t>Building standards</t>
  </si>
  <si>
    <t>B110</t>
  </si>
  <si>
    <t>Land use planning regulation</t>
  </si>
  <si>
    <t>B111</t>
  </si>
  <si>
    <t>B112</t>
  </si>
  <si>
    <t>A2</t>
  </si>
  <si>
    <t>Public Lighting</t>
  </si>
  <si>
    <t>B2</t>
  </si>
  <si>
    <t>A21</t>
  </si>
  <si>
    <t xml:space="preserve">Energy efficiency </t>
  </si>
  <si>
    <t>B21</t>
  </si>
  <si>
    <t>A23</t>
  </si>
  <si>
    <t>Integrated renewable power</t>
  </si>
  <si>
    <t>B22</t>
  </si>
  <si>
    <t>A24</t>
  </si>
  <si>
    <t>B23</t>
  </si>
  <si>
    <t>A25</t>
  </si>
  <si>
    <t>B24</t>
  </si>
  <si>
    <t>B25</t>
  </si>
  <si>
    <t>B26</t>
  </si>
  <si>
    <t>A3</t>
  </si>
  <si>
    <t xml:space="preserve">Industry </t>
  </si>
  <si>
    <t>B3</t>
  </si>
  <si>
    <t>A31</t>
  </si>
  <si>
    <t xml:space="preserve">     Energy efficiency in industrial processes</t>
  </si>
  <si>
    <t>B31</t>
  </si>
  <si>
    <t>A32</t>
  </si>
  <si>
    <t xml:space="preserve">     Energy efficiency in buildings</t>
  </si>
  <si>
    <t>B32</t>
  </si>
  <si>
    <t>A33</t>
  </si>
  <si>
    <t xml:space="preserve">     Renewable energy </t>
  </si>
  <si>
    <t>B33</t>
  </si>
  <si>
    <t>A34</t>
  </si>
  <si>
    <t xml:space="preserve">     Information and Communication Technologies</t>
  </si>
  <si>
    <t>B34</t>
  </si>
  <si>
    <t>Energy performance standards</t>
  </si>
  <si>
    <t>A35</t>
  </si>
  <si>
    <t xml:space="preserve">     Other</t>
  </si>
  <si>
    <t>B35</t>
  </si>
  <si>
    <t>B36</t>
  </si>
  <si>
    <t>B37</t>
  </si>
  <si>
    <t>B38</t>
  </si>
  <si>
    <t>B39</t>
  </si>
  <si>
    <t>A4</t>
  </si>
  <si>
    <t>Municipal - Public - Private Transport</t>
  </si>
  <si>
    <t>B4</t>
  </si>
  <si>
    <t>A41</t>
  </si>
  <si>
    <t>Cleaner/efficient vehicles</t>
  </si>
  <si>
    <t>B41</t>
  </si>
  <si>
    <t>Awareness raising/training</t>
  </si>
  <si>
    <t>A42</t>
  </si>
  <si>
    <t>Electric vehicles (incl. infrastructure)</t>
  </si>
  <si>
    <t>B42</t>
  </si>
  <si>
    <t>Integrated ticketing and charging</t>
  </si>
  <si>
    <t>A43</t>
  </si>
  <si>
    <t>Modal shift to public transport</t>
  </si>
  <si>
    <t>B43</t>
  </si>
  <si>
    <t>A44</t>
  </si>
  <si>
    <t xml:space="preserve">Modal shift to walking &amp; cycling </t>
  </si>
  <si>
    <t>B44</t>
  </si>
  <si>
    <t>Road pricing</t>
  </si>
  <si>
    <t>A45</t>
  </si>
  <si>
    <t>Car sharing/pooling</t>
  </si>
  <si>
    <t>B45</t>
  </si>
  <si>
    <t>A46</t>
  </si>
  <si>
    <t>Improvement of logistics and urban freight transport</t>
  </si>
  <si>
    <t>B46</t>
  </si>
  <si>
    <t>Transport / mobility planning regulation</t>
  </si>
  <si>
    <t>A47</t>
  </si>
  <si>
    <t>Road network optimisation</t>
  </si>
  <si>
    <t>B47</t>
  </si>
  <si>
    <t>A48</t>
  </si>
  <si>
    <t>Mixed use development and sprawl containment</t>
  </si>
  <si>
    <t>B48</t>
  </si>
  <si>
    <t>Voluntary agreements with stakeholders</t>
  </si>
  <si>
    <t>A49</t>
  </si>
  <si>
    <t>B49</t>
  </si>
  <si>
    <t>A410</t>
  </si>
  <si>
    <t>Eco-driving</t>
  </si>
  <si>
    <t>B410</t>
  </si>
  <si>
    <t>A411</t>
  </si>
  <si>
    <t>A5</t>
  </si>
  <si>
    <t>Local Electricity Production</t>
  </si>
  <si>
    <t>B5</t>
  </si>
  <si>
    <t>A51</t>
  </si>
  <si>
    <t>Hydroelectric power</t>
  </si>
  <si>
    <t>B51</t>
  </si>
  <si>
    <t>A52</t>
  </si>
  <si>
    <t>Wind power</t>
  </si>
  <si>
    <t>B52</t>
  </si>
  <si>
    <t xml:space="preserve">Energy suppliers obligations </t>
  </si>
  <si>
    <t>A53</t>
  </si>
  <si>
    <t>B53</t>
  </si>
  <si>
    <t>A54</t>
  </si>
  <si>
    <t>Biomass power plant</t>
  </si>
  <si>
    <t>B54</t>
  </si>
  <si>
    <t>A55</t>
  </si>
  <si>
    <t>Combined Heat and Power</t>
  </si>
  <si>
    <t>B55</t>
  </si>
  <si>
    <t>A56</t>
  </si>
  <si>
    <t>Smart grids</t>
  </si>
  <si>
    <t>B56</t>
  </si>
  <si>
    <t>A57</t>
  </si>
  <si>
    <t>B57</t>
  </si>
  <si>
    <t>Land use planning</t>
  </si>
  <si>
    <t>B58</t>
  </si>
  <si>
    <t>B59</t>
  </si>
  <si>
    <t>A6</t>
  </si>
  <si>
    <t>Local heat/cold Production</t>
  </si>
  <si>
    <t>B6</t>
  </si>
  <si>
    <t>A61</t>
  </si>
  <si>
    <t>B61</t>
  </si>
  <si>
    <t>A62</t>
  </si>
  <si>
    <t>B62</t>
  </si>
  <si>
    <t>A63</t>
  </si>
  <si>
    <t>District heating/cooling network (new, expansion, refurbishment)</t>
  </si>
  <si>
    <t>B63</t>
  </si>
  <si>
    <t>A64</t>
  </si>
  <si>
    <t>B64</t>
  </si>
  <si>
    <t>B65</t>
  </si>
  <si>
    <t>B66</t>
  </si>
  <si>
    <t>B67</t>
  </si>
  <si>
    <t>B68</t>
  </si>
  <si>
    <t>A7</t>
  </si>
  <si>
    <t>B7</t>
  </si>
  <si>
    <t>A71</t>
  </si>
  <si>
    <t>Urban regeneration</t>
  </si>
  <si>
    <t>B71</t>
  </si>
  <si>
    <t>A72</t>
  </si>
  <si>
    <t>Waste &amp; wastewater management</t>
  </si>
  <si>
    <t>B72</t>
  </si>
  <si>
    <t>A73</t>
  </si>
  <si>
    <t>Tree planting in urban areas</t>
  </si>
  <si>
    <t>B73</t>
  </si>
  <si>
    <t>A74</t>
  </si>
  <si>
    <t>Agriculture and forestry related</t>
  </si>
  <si>
    <t>B74</t>
  </si>
  <si>
    <t>A75</t>
  </si>
  <si>
    <t>Reduction type</t>
  </si>
  <si>
    <t>x</t>
  </si>
  <si>
    <t>absolute</t>
  </si>
  <si>
    <t>per capita</t>
  </si>
  <si>
    <t>Option</t>
  </si>
  <si>
    <t>MEI 1 (option 2)</t>
  </si>
  <si>
    <t>MEI 2 (option 2)</t>
  </si>
  <si>
    <t>MEI 3 (option 2)</t>
  </si>
  <si>
    <t>Base year 2020</t>
  </si>
  <si>
    <t>Base year 2030</t>
  </si>
  <si>
    <t>Base year other</t>
  </si>
  <si>
    <t>Day</t>
  </si>
  <si>
    <t>Month</t>
  </si>
  <si>
    <t>January</t>
  </si>
  <si>
    <t>February</t>
  </si>
  <si>
    <t>March</t>
  </si>
  <si>
    <t>April</t>
  </si>
  <si>
    <t>May</t>
  </si>
  <si>
    <t>June</t>
  </si>
  <si>
    <t>July</t>
  </si>
  <si>
    <t>August</t>
  </si>
  <si>
    <t>September</t>
  </si>
  <si>
    <t>October</t>
  </si>
  <si>
    <t>November</t>
  </si>
  <si>
    <t>December</t>
  </si>
  <si>
    <t>BAU 2020</t>
  </si>
  <si>
    <t>BAU 2030</t>
  </si>
  <si>
    <t>BAU</t>
  </si>
  <si>
    <t>Monitoring emission year</t>
  </si>
  <si>
    <t>Barriers Implementation</t>
  </si>
  <si>
    <t>Nber of actions</t>
  </si>
  <si>
    <t>District heating/cooling plant</t>
  </si>
  <si>
    <t>(s)</t>
  </si>
  <si>
    <t>(ns)</t>
  </si>
  <si>
    <t>-</t>
  </si>
  <si>
    <t>n.a.</t>
  </si>
  <si>
    <t>n.a</t>
  </si>
  <si>
    <t>Postponed</t>
  </si>
  <si>
    <t>New</t>
  </si>
  <si>
    <t>Buildings, equipment/facilities and Industries</t>
  </si>
  <si>
    <t>NO DECISION WAS YET TAKEN REGARDING THE INTEGRATION OF A SECTION DEDICATED TO THESE OPTIONAL INDICATORS</t>
  </si>
  <si>
    <t>Examples of indicators that would require extra data from signatories' side</t>
  </si>
  <si>
    <t>Parameters required</t>
  </si>
  <si>
    <t>GHG emissions per unit of Gross Domestic Product (GDP) [t CO2 or t CO2 eq./ million €]</t>
  </si>
  <si>
    <t>Municipal GDP</t>
  </si>
  <si>
    <t>Public transport ridership [pkm/capita]</t>
  </si>
  <si>
    <t>Passenger-km in public transport</t>
  </si>
  <si>
    <t>Energy expenditure in the residential sector [€/year]</t>
  </si>
  <si>
    <t xml:space="preserve">Residential end-use energy price per energy carrier </t>
  </si>
  <si>
    <t>Energy expenditure in the municipal sector [€/year]</t>
  </si>
  <si>
    <t>Municipal energy expenditure</t>
  </si>
  <si>
    <t>Energy intensity of buildings [kWh/m2]</t>
  </si>
  <si>
    <t xml:space="preserve">Square meters of building floor area </t>
  </si>
  <si>
    <t>Carbon intensity of transport [CO2/km]</t>
  </si>
  <si>
    <t>km driven by transport category</t>
  </si>
  <si>
    <t>Status of implementation</t>
  </si>
  <si>
    <t>BAU (option 3)</t>
  </si>
  <si>
    <t>Time period - Start</t>
  </si>
  <si>
    <t>Time period - Final</t>
  </si>
  <si>
    <t>Baseline emission year</t>
  </si>
  <si>
    <t>Energy</t>
  </si>
  <si>
    <t>Water</t>
  </si>
  <si>
    <t>Health</t>
  </si>
  <si>
    <t>Civil Protection &amp; Emergency</t>
  </si>
  <si>
    <t>Tourism</t>
  </si>
  <si>
    <t>Timeframe (without "not known")</t>
  </si>
  <si>
    <t>*</t>
  </si>
  <si>
    <t xml:space="preserve">                </t>
  </si>
  <si>
    <t>Tonnes CO2 eq. /year</t>
  </si>
  <si>
    <t>Long term target year</t>
  </si>
  <si>
    <t>Extreme Precipitation</t>
  </si>
  <si>
    <t>Landslides</t>
  </si>
  <si>
    <t>Forest Fires</t>
  </si>
  <si>
    <t>Sea Level Rise</t>
  </si>
  <si>
    <t xml:space="preserve">                 </t>
  </si>
  <si>
    <t>Cumulative cash flow</t>
  </si>
  <si>
    <t>Discounted cash flow</t>
  </si>
  <si>
    <t>Cumulative discounted cash flow</t>
  </si>
  <si>
    <t>(Months)</t>
  </si>
  <si>
    <t>Payback period</t>
  </si>
  <si>
    <t>Discounted payback period</t>
  </si>
  <si>
    <t>EUR 28160 EN    ISBN 978-92-79-63846-6     doi:10.2790/367324     LD-07-16-054-EN-N</t>
  </si>
  <si>
    <t>Шаблон Плана действий по устойчивому энергетическому развитию и климату</t>
  </si>
  <si>
    <t>Руководство по отчетности</t>
  </si>
  <si>
    <t>Руководство по подготовке ПДУЭР</t>
  </si>
  <si>
    <t>Инструмент поддержки городов по адаптации</t>
  </si>
  <si>
    <t>Обязательства:</t>
  </si>
  <si>
    <r>
      <rPr>
        <b/>
        <u val="double"/>
        <sz val="10"/>
        <color indexed="56"/>
        <rFont val="Arial"/>
        <family val="2"/>
      </rPr>
      <t>Сокращение CO</t>
    </r>
    <r>
      <rPr>
        <b/>
        <u val="double"/>
        <vertAlign val="subscript"/>
        <sz val="10"/>
        <color indexed="56"/>
        <rFont val="Arial"/>
        <family val="2"/>
      </rPr>
      <t>2</t>
    </r>
    <r>
      <rPr>
        <b/>
        <u val="double"/>
        <sz val="10"/>
        <color indexed="56"/>
        <rFont val="Arial"/>
        <family val="2"/>
      </rPr>
      <t xml:space="preserve"> к 2020 г.</t>
    </r>
  </si>
  <si>
    <r>
      <t>Сокращение CO</t>
    </r>
    <r>
      <rPr>
        <b/>
        <u val="double"/>
        <vertAlign val="subscript"/>
        <sz val="10"/>
        <color indexed="56"/>
        <rFont val="Arial"/>
        <family val="2"/>
      </rPr>
      <t>2</t>
    </r>
    <r>
      <rPr>
        <b/>
        <u val="double"/>
        <sz val="10"/>
        <color indexed="56"/>
        <rFont val="Arial"/>
        <family val="2"/>
      </rPr>
      <t xml:space="preserve"> к 2030 г.</t>
    </r>
  </si>
  <si>
    <r>
      <t>Сокращение CO</t>
    </r>
    <r>
      <rPr>
        <b/>
        <u val="double"/>
        <vertAlign val="subscript"/>
        <sz val="10"/>
        <color indexed="56"/>
        <rFont val="Arial"/>
        <family val="2"/>
      </rPr>
      <t>2</t>
    </r>
    <r>
      <rPr>
        <b/>
        <u val="double"/>
        <sz val="10"/>
        <color indexed="56"/>
        <rFont val="Arial"/>
        <family val="2"/>
      </rPr>
      <t xml:space="preserve"> на долгосрочную перспективу</t>
    </r>
  </si>
  <si>
    <t>Адаптация к изменению климата</t>
  </si>
  <si>
    <t>Определение</t>
  </si>
  <si>
    <t xml:space="preserve">   Клетки, обязательные для заполнения</t>
  </si>
  <si>
    <t xml:space="preserve">   Клетки, необязательные для заполнения</t>
  </si>
  <si>
    <t xml:space="preserve">   Клетки с результатами</t>
  </si>
  <si>
    <r>
      <t xml:space="preserve">   Предварительно заполненные клетки </t>
    </r>
    <r>
      <rPr>
        <b/>
        <sz val="8"/>
        <color theme="4"/>
        <rFont val="Arial"/>
        <family val="2"/>
      </rPr>
      <t>(для онлайн-версии)</t>
    </r>
  </si>
  <si>
    <r>
      <t xml:space="preserve">   Определения </t>
    </r>
    <r>
      <rPr>
        <b/>
        <sz val="8"/>
        <color theme="4"/>
        <rFont val="Arial"/>
        <family val="2"/>
      </rPr>
      <t>(видно, если нажать)</t>
    </r>
  </si>
  <si>
    <t xml:space="preserve">   Клетки для мониторинга</t>
  </si>
  <si>
    <t>Структура шаблона и минимальные требования к отчетности:</t>
  </si>
  <si>
    <t>Структура шаблона</t>
  </si>
  <si>
    <t>Минимальные требования к отчетности</t>
  </si>
  <si>
    <t>На этапе регистрации</t>
  </si>
  <si>
    <t>В течение 2 лет</t>
  </si>
  <si>
    <r>
      <t xml:space="preserve">В течение 4 лет
</t>
    </r>
    <r>
      <rPr>
        <b/>
        <sz val="8"/>
        <color theme="0"/>
        <rFont val="Arial"/>
        <family val="2"/>
        <scheme val="major"/>
      </rPr>
      <t>(и в дальнейшем каждые  2 года)</t>
    </r>
  </si>
  <si>
    <t>Ссылка на вкладку</t>
  </si>
  <si>
    <t>Стратегия</t>
  </si>
  <si>
    <t>необязательно 
(по выбору)</t>
  </si>
  <si>
    <r>
      <rPr>
        <b/>
        <sz val="11"/>
        <color indexed="56"/>
        <rFont val="Tahoma"/>
        <family val="2"/>
      </rPr>
      <t>*</t>
    </r>
    <r>
      <rPr>
        <b/>
        <sz val="11"/>
        <color indexed="17"/>
        <rFont val="Tahoma"/>
        <family val="2"/>
      </rPr>
      <t xml:space="preserve">
</t>
    </r>
    <r>
      <rPr>
        <sz val="10"/>
        <color indexed="22"/>
        <rFont val="Tahoma"/>
        <family val="2"/>
      </rPr>
      <t>(БКВ)</t>
    </r>
  </si>
  <si>
    <r>
      <rPr>
        <b/>
        <sz val="11"/>
        <color indexed="56"/>
        <rFont val="Tahoma"/>
        <family val="2"/>
      </rPr>
      <t>*</t>
    </r>
    <r>
      <rPr>
        <b/>
        <sz val="11"/>
        <color indexed="17"/>
        <rFont val="Tahoma"/>
        <family val="2"/>
      </rPr>
      <t xml:space="preserve">
</t>
    </r>
    <r>
      <rPr>
        <sz val="10"/>
        <color indexed="22"/>
        <rFont val="Tahoma"/>
        <family val="2"/>
      </rPr>
      <t>(МКВ каждые 4 года)</t>
    </r>
  </si>
  <si>
    <r>
      <rPr>
        <b/>
        <sz val="11"/>
        <color indexed="56"/>
        <rFont val="Tahoma"/>
        <family val="2"/>
      </rPr>
      <t>*</t>
    </r>
    <r>
      <rPr>
        <b/>
        <sz val="11"/>
        <color indexed="17"/>
        <rFont val="Tahoma"/>
        <family val="2"/>
      </rPr>
      <t xml:space="preserve">
</t>
    </r>
    <r>
      <rPr>
        <sz val="10"/>
        <color indexed="22"/>
        <rFont val="Tahoma"/>
        <family val="2"/>
      </rPr>
      <t>(мин. 3 образца)</t>
    </r>
  </si>
  <si>
    <t>Смягчение последствий</t>
  </si>
  <si>
    <t>Адаптация</t>
  </si>
  <si>
    <t>Кадастры выбросов</t>
  </si>
  <si>
    <t>Действия, направленные на смягчение последствий изменения климата</t>
  </si>
  <si>
    <t>Отчет о смягчении последствий</t>
  </si>
  <si>
    <t>Отчет о мониторинге</t>
  </si>
  <si>
    <t>* обязательные для заполнения поля</t>
  </si>
  <si>
    <t>Риски и уязвимости</t>
  </si>
  <si>
    <t>Действия по адаптации</t>
  </si>
  <si>
    <t>Отчет по адаптации</t>
  </si>
  <si>
    <t>Показатели (индикаторы) адаптации</t>
  </si>
  <si>
    <r>
      <rPr>
        <b/>
        <sz val="9"/>
        <color indexed="56"/>
        <rFont val="Arial"/>
        <family val="2"/>
      </rPr>
      <t xml:space="preserve">Разработано:  </t>
    </r>
    <r>
      <rPr>
        <sz val="9"/>
        <color indexed="56"/>
        <rFont val="Arial"/>
        <family val="2"/>
      </rPr>
      <t xml:space="preserve">Офисы инициатив «Соглашения мэров» и «Мэры адаптируются», совместно с Объединенным исследовательским центром Европейской Комиссии.     </t>
    </r>
  </si>
  <si>
    <r>
      <rPr>
        <b/>
        <sz val="9"/>
        <color indexed="56"/>
        <rFont val="Arial"/>
        <family val="2"/>
      </rPr>
      <t xml:space="preserve">Последнее обновление: </t>
    </r>
    <r>
      <rPr>
        <sz val="9"/>
        <color indexed="56"/>
        <rFont val="Arial"/>
        <family val="2"/>
      </rPr>
      <t>июль 2016 г.</t>
    </r>
  </si>
  <si>
    <t>Исключительную ответственность за содержание этой публикации несут авторы. Она не обязательно отражает мнение Европейского Сообщества. Европейская Комиссия не несет ответственности за любое использование информации, содержащейся в этой публикации.</t>
  </si>
  <si>
    <t>Цели</t>
  </si>
  <si>
    <t>Видение</t>
  </si>
  <si>
    <t>Обязательства</t>
  </si>
  <si>
    <t>Единица</t>
  </si>
  <si>
    <r>
      <t>Цель по сокращению выбросов CO</t>
    </r>
    <r>
      <rPr>
        <b/>
        <u val="double"/>
        <vertAlign val="subscript"/>
        <sz val="10"/>
        <rFont val="Arial"/>
        <family val="2"/>
      </rPr>
      <t>2</t>
    </r>
  </si>
  <si>
    <t>Целевой год</t>
  </si>
  <si>
    <t>Базовый год</t>
  </si>
  <si>
    <t>Вид сокращения</t>
  </si>
  <si>
    <t>Расчетная численность населения в целевом году</t>
  </si>
  <si>
    <t>2020г.</t>
  </si>
  <si>
    <t>2030г.</t>
  </si>
  <si>
    <t>Цель</t>
  </si>
  <si>
    <r>
      <rPr>
        <b/>
        <sz val="10"/>
        <rFont val="Arial"/>
        <family val="2"/>
      </rPr>
      <t>Единица</t>
    </r>
    <r>
      <rPr>
        <sz val="9"/>
        <rFont val="Arial"/>
        <family val="2"/>
      </rPr>
      <t xml:space="preserve">
</t>
    </r>
    <r>
      <rPr>
        <sz val="8"/>
        <rFont val="Arial"/>
        <family val="2"/>
      </rPr>
      <t>(% или другое)</t>
    </r>
  </si>
  <si>
    <r>
      <rPr>
        <b/>
        <sz val="11"/>
        <color indexed="23"/>
        <rFont val="Webdings"/>
        <family val="1"/>
        <charset val="2"/>
      </rPr>
      <t>i</t>
    </r>
    <r>
      <rPr>
        <b/>
        <sz val="11"/>
        <color indexed="23"/>
        <rFont val="Arial"/>
        <family val="2"/>
      </rPr>
      <t xml:space="preserve"> </t>
    </r>
    <r>
      <rPr>
        <b/>
        <sz val="9"/>
        <color indexed="23"/>
        <rFont val="Arial"/>
        <family val="2"/>
      </rPr>
      <t>Вы можете добавить нужное количество строчек.</t>
    </r>
  </si>
  <si>
    <t>Созданные/назначенные координирующие и организационные структуры</t>
  </si>
  <si>
    <t>Распределение персонала</t>
  </si>
  <si>
    <t>Тип</t>
  </si>
  <si>
    <t>Местный орган власти</t>
  </si>
  <si>
    <t>Координатор Соглашения</t>
  </si>
  <si>
    <t>Сторонник Соглашения</t>
  </si>
  <si>
    <t>Внешний консультант</t>
  </si>
  <si>
    <t>Другое</t>
  </si>
  <si>
    <t>Итог</t>
  </si>
  <si>
    <t>[Выбор x]</t>
  </si>
  <si>
    <t>МОНИТОРИНГ</t>
  </si>
  <si>
    <t>Подготовка плана</t>
  </si>
  <si>
    <t>Реализация плана</t>
  </si>
  <si>
    <t>Работа(ы) на полную ставку</t>
  </si>
  <si>
    <r>
      <rPr>
        <b/>
        <sz val="11"/>
        <color indexed="23"/>
        <rFont val="Webdings"/>
        <family val="1"/>
        <charset val="2"/>
      </rPr>
      <t>i</t>
    </r>
    <r>
      <rPr>
        <b/>
        <sz val="11"/>
        <color indexed="23"/>
        <rFont val="Arial"/>
        <family val="2"/>
      </rPr>
      <t xml:space="preserve"> </t>
    </r>
    <r>
      <rPr>
        <b/>
        <sz val="9"/>
        <color indexed="23"/>
        <rFont val="Arial"/>
        <family val="2"/>
      </rPr>
      <t>Выберите "x" для нужного варианта.</t>
    </r>
  </si>
  <si>
    <t>Вовлечение заинтересованных сторон и граждан</t>
  </si>
  <si>
    <t>Сотрудники местного органа власти</t>
  </si>
  <si>
    <t>Внешние заинтересованные стороны на местном уровне</t>
  </si>
  <si>
    <r>
      <rPr>
        <b/>
        <sz val="11"/>
        <color indexed="23"/>
        <rFont val="Webdings"/>
        <family val="1"/>
        <charset val="2"/>
      </rPr>
      <t>i</t>
    </r>
    <r>
      <rPr>
        <b/>
        <sz val="11"/>
        <color indexed="23"/>
        <rFont val="Arial"/>
        <family val="2"/>
      </rPr>
      <t xml:space="preserve"> </t>
    </r>
    <r>
      <rPr>
        <b/>
        <sz val="9"/>
        <color indexed="23"/>
        <rFont val="Arial"/>
        <family val="2"/>
      </rPr>
      <t xml:space="preserve"> Выберите "x" для нужного варианта.</t>
    </r>
  </si>
  <si>
    <t>Вовлеченные заинтересованные стороны</t>
  </si>
  <si>
    <t>Степень вовлечения</t>
  </si>
  <si>
    <t>Oбщий бюджет для реализации и источники финансирования</t>
  </si>
  <si>
    <t>Источник</t>
  </si>
  <si>
    <t>Собственные средства местного органа власти</t>
  </si>
  <si>
    <t>Другие стороны:</t>
  </si>
  <si>
    <t xml:space="preserve">  - национальные фонды и программы</t>
  </si>
  <si>
    <t xml:space="preserve">  - фонды и программы ЕС</t>
  </si>
  <si>
    <t xml:space="preserve">  - частные источники</t>
  </si>
  <si>
    <t>Период времени</t>
  </si>
  <si>
    <t>год/лет</t>
  </si>
  <si>
    <t>Бюджет, предусмотренный для реализации плана (€)</t>
  </si>
  <si>
    <t xml:space="preserve">  - национальные фонды или программы</t>
  </si>
  <si>
    <r>
      <t xml:space="preserve">  </t>
    </r>
    <r>
      <rPr>
        <b/>
        <u val="double"/>
        <sz val="10"/>
        <rFont val="Arial"/>
        <family val="2"/>
      </rPr>
      <t>Инвестиционный</t>
    </r>
    <r>
      <rPr>
        <b/>
        <sz val="10"/>
        <rFont val="Arial"/>
        <family val="2"/>
      </rPr>
      <t xml:space="preserve"> (€)</t>
    </r>
  </si>
  <si>
    <r>
      <t xml:space="preserve">  </t>
    </r>
    <r>
      <rPr>
        <b/>
        <u val="double"/>
        <sz val="10"/>
        <rFont val="Arial"/>
        <family val="2"/>
      </rPr>
      <t>Инвестиционный</t>
    </r>
    <r>
      <rPr>
        <b/>
        <sz val="10"/>
        <rFont val="Arial"/>
        <family val="2"/>
      </rPr>
      <t xml:space="preserve">  (€)</t>
    </r>
  </si>
  <si>
    <t>Процесс мониторинга</t>
  </si>
  <si>
    <t>Все сектора</t>
  </si>
  <si>
    <t>Муниципальный</t>
  </si>
  <si>
    <t>Третичный</t>
  </si>
  <si>
    <t>Жилищный</t>
  </si>
  <si>
    <t>Транспорт</t>
  </si>
  <si>
    <t>Ограниченные источники финансирования</t>
  </si>
  <si>
    <t>Отсутствие / плохое состояние нормативной базы</t>
  </si>
  <si>
    <t>Отсутствие технических знаний</t>
  </si>
  <si>
    <t>Отсутствие поддержки от заинтересованных сторон</t>
  </si>
  <si>
    <t>Отсутствие политической поддержки на других административных уровнях</t>
  </si>
  <si>
    <t>Изменения в местных политических приоритетах</t>
  </si>
  <si>
    <t>Несовместимость с национальной политикой</t>
  </si>
  <si>
    <t>Незрелость или высокая стоимость технологий</t>
  </si>
  <si>
    <t>Оценка вариантов адаптации</t>
  </si>
  <si>
    <t>Стратегия в случае экстремальных климатических явлений</t>
  </si>
  <si>
    <t>Базовый кадастр выбросов</t>
  </si>
  <si>
    <t>Кадастровый (базовый) год</t>
  </si>
  <si>
    <t>Число жителей в базовом году</t>
  </si>
  <si>
    <t xml:space="preserve">Коэффициенты выбросов </t>
  </si>
  <si>
    <t>МГЭИК</t>
  </si>
  <si>
    <t>ОЖЦ (оценка жизненного цикла)</t>
  </si>
  <si>
    <t>Единица отчетности по выбросам</t>
  </si>
  <si>
    <r>
      <t>тонны CO</t>
    </r>
    <r>
      <rPr>
        <vertAlign val="subscript"/>
        <sz val="11"/>
        <rFont val="Arial"/>
        <family val="2"/>
      </rPr>
      <t>2</t>
    </r>
    <r>
      <rPr>
        <sz val="11"/>
        <rFont val="Arial"/>
        <family val="2"/>
      </rPr>
      <t xml:space="preserve"> </t>
    </r>
  </si>
  <si>
    <t>Методологические примечания</t>
  </si>
  <si>
    <t>A. Конечное потребление энергии</t>
  </si>
  <si>
    <t>Сектор</t>
  </si>
  <si>
    <t>Электричество</t>
  </si>
  <si>
    <t>Тепло/холод</t>
  </si>
  <si>
    <t>Полезные ископаемые</t>
  </si>
  <si>
    <t>Возобновляемые источники энергии</t>
  </si>
  <si>
    <t>Природный газ</t>
  </si>
  <si>
    <t>Сжиженный газ</t>
  </si>
  <si>
    <t>Мазут</t>
  </si>
  <si>
    <t>Дизель</t>
  </si>
  <si>
    <t>Лигнит</t>
  </si>
  <si>
    <t>Уголь</t>
  </si>
  <si>
    <t>Другие виды ископаемого топлива</t>
  </si>
  <si>
    <t>Растительное топливо</t>
  </si>
  <si>
    <t>Биотопливо</t>
  </si>
  <si>
    <t>Другая биомасса</t>
  </si>
  <si>
    <t>Солнечная тепловая энергия</t>
  </si>
  <si>
    <t>Геотермальная</t>
  </si>
  <si>
    <t>ЗДАНИЯ, ОБОРУДОВАНИЕ/ОБЪЕКТЫ И ОТРАСЛИ</t>
  </si>
  <si>
    <t>Муниципальные здания, оборудование/объекты</t>
  </si>
  <si>
    <t>Третичные (немуниципальные) здания, оборудование/объекты</t>
  </si>
  <si>
    <t>Жилые здания</t>
  </si>
  <si>
    <t>Общественное освещение</t>
  </si>
  <si>
    <t>Промышленность</t>
  </si>
  <si>
    <t>Не-СТВ</t>
  </si>
  <si>
    <t>Промежуточный итог</t>
  </si>
  <si>
    <t>ТРАНСПОРТ</t>
  </si>
  <si>
    <t>Муниципальный парк</t>
  </si>
  <si>
    <t>Общественный транспорт</t>
  </si>
  <si>
    <t xml:space="preserve">Частный и коммерческий транспорт  </t>
  </si>
  <si>
    <t>ДРУГОЕ</t>
  </si>
  <si>
    <t>Сельское хозяйство, лесное хозяйство, рыбное хозяйство</t>
  </si>
  <si>
    <t>ИТОГ</t>
  </si>
  <si>
    <t>Ключевые сектора Соглашения</t>
  </si>
  <si>
    <t>B. Энергоснабжение</t>
  </si>
  <si>
    <t>B1. Муниципальные закупки сертифицированной зеленой электроэнергии</t>
  </si>
  <si>
    <t>Закупленная зеленая электроэнергия [МВтч]</t>
  </si>
  <si>
    <t>Закупленное сертифицированное зеленое электричество</t>
  </si>
  <si>
    <t>B2. Местное производство электроэнергии (только из возобновляемых источников)</t>
  </si>
  <si>
    <t>Ветровая</t>
  </si>
  <si>
    <t>Гидроэлектрическая</t>
  </si>
  <si>
    <t>Коэффициент выбросов [т/МВтч]</t>
  </si>
  <si>
    <t>B3. Местное производство электроэнергии</t>
  </si>
  <si>
    <t>Комбинированное производство электроэнергии и тепла</t>
  </si>
  <si>
    <t>из возобновляемых источников</t>
  </si>
  <si>
    <t>Произведенное электричество [МВтч]</t>
  </si>
  <si>
    <t>Печное топливо</t>
  </si>
  <si>
    <t>Отходы</t>
  </si>
  <si>
    <t>Другие возобновляемые источники</t>
  </si>
  <si>
    <t>Традиционные источники</t>
  </si>
  <si>
    <t>Возобновляемые источники</t>
  </si>
  <si>
    <t>Разбивка по энергоносителям [МВтч]</t>
  </si>
  <si>
    <t>Ископаемое топливо</t>
  </si>
  <si>
    <t>B4. Местное производство тепла/холода</t>
  </si>
  <si>
    <t>Комбинированное производство тепла и электричества</t>
  </si>
  <si>
    <t>Центральное отопление (только тепло)</t>
  </si>
  <si>
    <t>из невозобновляемых источников</t>
  </si>
  <si>
    <r>
      <t>C. Выбросы CO</t>
    </r>
    <r>
      <rPr>
        <b/>
        <vertAlign val="subscript"/>
        <sz val="11"/>
        <rFont val="Arial"/>
        <family val="2"/>
      </rPr>
      <t>2</t>
    </r>
  </si>
  <si>
    <t>Нажмите сюда для визуализации коэффициентов выбросов для топлив</t>
  </si>
  <si>
    <t>Национальный коэффициент</t>
  </si>
  <si>
    <t>Местный коэффициент</t>
  </si>
  <si>
    <t>Бензин</t>
  </si>
  <si>
    <t>C2. Пожалуйста, заполните, в случае если сюда включены сектора, не связанные с энергетикой:</t>
  </si>
  <si>
    <t>Сектора, не связанные с энергетикой</t>
  </si>
  <si>
    <t>Управление отходами</t>
  </si>
  <si>
    <t>Управление сточными водами</t>
  </si>
  <si>
    <t>Другие, неэнергетические источники</t>
  </si>
  <si>
    <t>Кадастр выбросов</t>
  </si>
  <si>
    <t>Местные установки по производству тепла/холода</t>
  </si>
  <si>
    <t>Произведенное тепло/холод [МВтч]</t>
  </si>
  <si>
    <t>ДРУГИЕ СЕКТОРА, НЕ СВЯЗАННЫЕ С ЭНЕРГЕТИКОЙ</t>
  </si>
  <si>
    <t>Дополнительные комментарии</t>
  </si>
  <si>
    <t>Мониторинг кадастра выбросов</t>
  </si>
  <si>
    <t>Коэффициенты выбросов</t>
  </si>
  <si>
    <r>
      <t>тонны CO</t>
    </r>
    <r>
      <rPr>
        <vertAlign val="subscript"/>
        <sz val="11"/>
        <rFont val="Arial"/>
        <family val="2"/>
      </rPr>
      <t xml:space="preserve">2 </t>
    </r>
    <r>
      <rPr>
        <sz val="11"/>
        <rFont val="Arial"/>
        <family val="2"/>
      </rPr>
      <t>эквивалент</t>
    </r>
  </si>
  <si>
    <r>
      <t xml:space="preserve"> тонны CO</t>
    </r>
    <r>
      <rPr>
        <vertAlign val="subscript"/>
        <sz val="11"/>
        <rFont val="Arial"/>
        <family val="2"/>
      </rPr>
      <t>2</t>
    </r>
    <r>
      <rPr>
        <sz val="11"/>
        <rFont val="Arial"/>
        <family val="2"/>
      </rPr>
      <t xml:space="preserve"> </t>
    </r>
  </si>
  <si>
    <t>A. Конечное энергопотребление</t>
  </si>
  <si>
    <t>КОНЕЧНОЕ ЭНЕРГОПОТРЕБЛЕНИЕ [МВтч]</t>
  </si>
  <si>
    <t>Геотермальная энергия</t>
  </si>
  <si>
    <t>Всего</t>
  </si>
  <si>
    <t>Фотовольтаическая</t>
  </si>
  <si>
    <t>Муниципальные закупки сертифицированной
зеленой электроэнергии</t>
  </si>
  <si>
    <t>Закупленная
электроэнергия
из возобновляемых источников энергии  [МВтч]</t>
  </si>
  <si>
    <r>
      <t>Коэффициент выбросов 
CO</t>
    </r>
    <r>
      <rPr>
        <b/>
        <vertAlign val="subscript"/>
        <sz val="10"/>
        <color theme="1"/>
        <rFont val="Arial"/>
        <family val="2"/>
      </rPr>
      <t>2</t>
    </r>
    <r>
      <rPr>
        <b/>
        <sz val="10"/>
        <color theme="1"/>
        <rFont val="Arial"/>
        <family val="2"/>
      </rPr>
      <t xml:space="preserve"> / CO</t>
    </r>
    <r>
      <rPr>
        <b/>
        <vertAlign val="subscript"/>
        <sz val="10"/>
        <color theme="1"/>
        <rFont val="Arial"/>
        <family val="2"/>
      </rPr>
      <t>2</t>
    </r>
    <r>
      <rPr>
        <b/>
        <sz val="10"/>
        <color theme="1"/>
        <rFont val="Arial"/>
        <family val="2"/>
      </rPr>
      <t xml:space="preserve"> экв. [т/МВтч]</t>
    </r>
  </si>
  <si>
    <t>Местные установки по производству электроэнергии из ВИЭ (предприятия, входящие в СТВ и крупные установки &gt; 20 МВт не рекомендуются)</t>
  </si>
  <si>
    <r>
      <t>C1. Пожалуйста, вставьте принятые коэффициенты выбросов СO</t>
    </r>
    <r>
      <rPr>
        <b/>
        <vertAlign val="subscript"/>
        <sz val="11"/>
        <rFont val="Arial"/>
        <family val="2"/>
      </rPr>
      <t>2</t>
    </r>
    <r>
      <rPr>
        <b/>
        <sz val="11"/>
        <rFont val="Arial"/>
        <family val="2"/>
      </rPr>
      <t xml:space="preserve">  [т/МВтч]:</t>
    </r>
  </si>
  <si>
    <t>БКВ</t>
  </si>
  <si>
    <t>МКВ</t>
  </si>
  <si>
    <r>
      <t>Выбросы CO</t>
    </r>
    <r>
      <rPr>
        <b/>
        <vertAlign val="subscript"/>
        <sz val="10"/>
        <rFont val="Arial"/>
        <family val="2"/>
      </rPr>
      <t>2</t>
    </r>
    <r>
      <rPr>
        <b/>
        <sz val="10"/>
        <rFont val="Arial"/>
        <family val="2"/>
      </rPr>
      <t xml:space="preserve"> [т] / CO</t>
    </r>
    <r>
      <rPr>
        <b/>
        <vertAlign val="subscript"/>
        <sz val="10"/>
        <rFont val="Arial"/>
        <family val="2"/>
      </rPr>
      <t>2</t>
    </r>
    <r>
      <rPr>
        <b/>
        <sz val="10"/>
        <rFont val="Arial"/>
        <family val="2"/>
      </rPr>
      <t xml:space="preserve"> экв. [т]</t>
    </r>
  </si>
  <si>
    <r>
      <t xml:space="preserve"> тонны CO</t>
    </r>
    <r>
      <rPr>
        <vertAlign val="subscript"/>
        <sz val="11"/>
        <rFont val="Arial"/>
        <family val="2"/>
      </rPr>
      <t>2</t>
    </r>
    <r>
      <rPr>
        <sz val="11"/>
        <rFont val="Arial"/>
        <family val="2"/>
      </rPr>
      <t xml:space="preserve"> эквивалент</t>
    </r>
  </si>
  <si>
    <t>Местные установки по производству электроэнергии (предприятия, входящие в СТВ и крупные установки &gt; 20 МВт не рекомендуются)</t>
  </si>
  <si>
    <t>Шаги (действия), направленные на смягчение последствий изменения климата</t>
  </si>
  <si>
    <t>План действий</t>
  </si>
  <si>
    <t>Название</t>
  </si>
  <si>
    <t>Дата официального утверждения</t>
  </si>
  <si>
    <t>Орган, ответственный за принятие решения по утверждению плана</t>
  </si>
  <si>
    <t>Веб-страница ПДУЭРК</t>
  </si>
  <si>
    <t>Прогнозы для обычного сценария развития до 2020 года (если применимо)</t>
  </si>
  <si>
    <t>Прогнозы для обычного сценария развития до 2030 года (если применимо)</t>
  </si>
  <si>
    <t>Конечное энергопотребление (МВтч/год)</t>
  </si>
  <si>
    <r>
      <t>Выбросы CO</t>
    </r>
    <r>
      <rPr>
        <vertAlign val="subscript"/>
        <sz val="11"/>
        <color theme="1"/>
        <rFont val="Arial"/>
        <family val="2"/>
      </rPr>
      <t>2</t>
    </r>
    <r>
      <rPr>
        <sz val="11"/>
        <color theme="1"/>
        <rFont val="Arial"/>
        <family val="2"/>
        <scheme val="minor"/>
      </rPr>
      <t xml:space="preserve"> (т CO</t>
    </r>
    <r>
      <rPr>
        <vertAlign val="subscript"/>
        <sz val="11"/>
        <color theme="1"/>
        <rFont val="Arial"/>
        <family val="2"/>
      </rPr>
      <t>2</t>
    </r>
    <r>
      <rPr>
        <sz val="11"/>
        <color theme="1"/>
        <rFont val="Arial"/>
        <family val="2"/>
        <scheme val="minor"/>
      </rPr>
      <t xml:space="preserve"> (экв.)/год)</t>
    </r>
  </si>
  <si>
    <t>Общий (суммарный)</t>
  </si>
  <si>
    <t>Другие</t>
  </si>
  <si>
    <t>Оценки влияния действий в  2020 году по отношению к:</t>
  </si>
  <si>
    <t>Оценки влияния действий в  2030 году по отношению к:</t>
  </si>
  <si>
    <t>Оценки влияния действий в  целевом году на долгосрочную перспективу по отношению к:</t>
  </si>
  <si>
    <t>Ключевые шаги</t>
  </si>
  <si>
    <r>
      <rPr>
        <b/>
        <sz val="9"/>
        <color rgb="FF808080"/>
        <rFont val="Webdings"/>
        <family val="1"/>
        <charset val="2"/>
      </rPr>
      <t>i</t>
    </r>
    <r>
      <rPr>
        <b/>
        <sz val="9"/>
        <color rgb="FF808080"/>
        <rFont val="Arial"/>
        <family val="2"/>
      </rPr>
      <t xml:space="preserve"> Пожалуйста, начните с ввода общих (суммарных) данных по каждому сектору, а после этого добавьте ключевые шаги (действия).</t>
    </r>
  </si>
  <si>
    <r>
      <rPr>
        <b/>
        <sz val="9"/>
        <color rgb="FF808080"/>
        <rFont val="Webdings"/>
        <family val="1"/>
        <charset val="2"/>
      </rPr>
      <t>i</t>
    </r>
    <r>
      <rPr>
        <b/>
        <sz val="9"/>
        <color rgb="FF808080"/>
        <rFont val="Arial"/>
        <family val="2"/>
      </rPr>
      <t xml:space="preserve"> Добавьте столько строк для описания Ваших ключевых действий, сколько необходимо.</t>
    </r>
  </si>
  <si>
    <t>Ключевое действие</t>
  </si>
  <si>
    <t>Сфера воздействия</t>
  </si>
  <si>
    <t xml:space="preserve">Стратегический инструмент </t>
  </si>
  <si>
    <t>Источник действия</t>
  </si>
  <si>
    <t>Ответственный орган</t>
  </si>
  <si>
    <t>Сроки реализации</t>
  </si>
  <si>
    <t>Начало</t>
  </si>
  <si>
    <t>Окончание</t>
  </si>
  <si>
    <t>Статус 
реализации</t>
  </si>
  <si>
    <t>Расходы на реализацию, сделанные на данный момент</t>
  </si>
  <si>
    <t>Стоимость реализации</t>
  </si>
  <si>
    <r>
      <rPr>
        <b/>
        <sz val="9"/>
        <color rgb="FF808080"/>
        <rFont val="Webdings"/>
        <family val="1"/>
        <charset val="2"/>
      </rPr>
      <t>i</t>
    </r>
    <r>
      <rPr>
        <b/>
        <sz val="9"/>
        <color rgb="FF808080"/>
        <rFont val="Arial"/>
        <family val="2"/>
      </rPr>
      <t xml:space="preserve"> Скройте строчки, в соответствии с временным графиком Вашего плана действий.</t>
    </r>
  </si>
  <si>
    <t>Оценки в 2020 г.</t>
  </si>
  <si>
    <t>Энерго-сбережение</t>
  </si>
  <si>
    <t>Производство возобновляемой энергии</t>
  </si>
  <si>
    <r>
      <t>Сокращение CO</t>
    </r>
    <r>
      <rPr>
        <b/>
        <vertAlign val="subscript"/>
        <sz val="10"/>
        <color theme="1"/>
        <rFont val="Arial"/>
        <family val="2"/>
      </rPr>
      <t>2</t>
    </r>
  </si>
  <si>
    <t>МВтч/год</t>
  </si>
  <si>
    <r>
      <t>т CO</t>
    </r>
    <r>
      <rPr>
        <b/>
        <vertAlign val="subscript"/>
        <sz val="10"/>
        <color theme="1"/>
        <rFont val="Arial"/>
        <family val="2"/>
      </rPr>
      <t>2</t>
    </r>
    <r>
      <rPr>
        <b/>
        <sz val="10"/>
        <color theme="1"/>
        <rFont val="Arial"/>
        <family val="2"/>
      </rPr>
      <t>/год</t>
    </r>
  </si>
  <si>
    <t>Оценки в 2030 г.</t>
  </si>
  <si>
    <r>
      <t>т CO</t>
    </r>
    <r>
      <rPr>
        <b/>
        <vertAlign val="subscript"/>
        <sz val="10"/>
        <color rgb="FF000000"/>
        <rFont val="Arial"/>
        <family val="2"/>
      </rPr>
      <t>2</t>
    </r>
    <r>
      <rPr>
        <b/>
        <sz val="10"/>
        <color rgb="FF000000"/>
        <rFont val="Arial"/>
        <family val="2"/>
      </rPr>
      <t>/год</t>
    </r>
  </si>
  <si>
    <t>Оценки на целевой год на долгосрочную перспективу</t>
  </si>
  <si>
    <t>Образец совершенства</t>
  </si>
  <si>
    <t>Действия, также влияющие на адаптацию</t>
  </si>
  <si>
    <t>МУНИЦИПАЛЬНЫЕ ЗДАНИЯ, ОБОРУДОВАНИЕ/ОБЪЕКТЫ</t>
  </si>
  <si>
    <t>Оценочное сокращение, не связанное с каким-либо из описанных действий.</t>
  </si>
  <si>
    <t>ТРЕТИЧНЫЕ ЗДАНИЯ, ОБОРУДОВАНИЕ/ОБЪЕКТЫ</t>
  </si>
  <si>
    <t>ЖИЛЫЕ ЗДАНИЯ</t>
  </si>
  <si>
    <t>ОБЩЕСТВЕННОЕ ОСВЕЩЕНИЕ</t>
  </si>
  <si>
    <t>ПРОМЫШЛЕННОСТЬ</t>
  </si>
  <si>
    <t>МЕСТНОЕ ПРОИЗВОДСТВО ЭЛЕКТРОЭНЕРГИИ</t>
  </si>
  <si>
    <t>МЕСТНОЕ ПРОИЗВОДСТВО ТЕПЛА/ХОЛОДА</t>
  </si>
  <si>
    <t>БКВ (вариант 1)</t>
  </si>
  <si>
    <t>Форма Образца совершенства</t>
  </si>
  <si>
    <t>Образцы совершенства</t>
  </si>
  <si>
    <t>Название Образца совершенства</t>
  </si>
  <si>
    <t>Язык</t>
  </si>
  <si>
    <t>Стратегический (политический) инструмент</t>
  </si>
  <si>
    <t>Описание</t>
  </si>
  <si>
    <t>График реализации</t>
  </si>
  <si>
    <t>Источник финансирования</t>
  </si>
  <si>
    <t>Собственные средства мэрии</t>
  </si>
  <si>
    <t>Национальные фонды и программы</t>
  </si>
  <si>
    <t>Фонды и программы ЕС</t>
  </si>
  <si>
    <t>Частное партнерство</t>
  </si>
  <si>
    <t>Другие источники</t>
  </si>
  <si>
    <t>Государственно-частное партнерство</t>
  </si>
  <si>
    <t>Вебсайт</t>
  </si>
  <si>
    <t>Ссылка на видео</t>
  </si>
  <si>
    <r>
      <t>Снижение выбросов CO</t>
    </r>
    <r>
      <rPr>
        <vertAlign val="subscript"/>
        <sz val="11"/>
        <color theme="1"/>
        <rFont val="Arial"/>
        <family val="2"/>
      </rPr>
      <t>2</t>
    </r>
    <r>
      <rPr>
        <sz val="11"/>
        <color theme="1"/>
        <rFont val="Arial"/>
        <family val="2"/>
        <scheme val="minor"/>
      </rPr>
      <t>[т/год]</t>
    </r>
  </si>
  <si>
    <t>Энергосбережение [МВтч/год]</t>
  </si>
  <si>
    <t>Производство возобновляемой энергии [МВтч/год]</t>
  </si>
  <si>
    <r>
      <t>Созданные рабочие места</t>
    </r>
    <r>
      <rPr>
        <sz val="11"/>
        <color theme="1"/>
        <rFont val="Arial"/>
        <family val="2"/>
        <scheme val="minor"/>
      </rPr>
      <t xml:space="preserve"> [число]</t>
    </r>
  </si>
  <si>
    <t>Иные данные (показатели)</t>
  </si>
  <si>
    <t>Единица измерения</t>
  </si>
  <si>
    <t>Пожалуйста, опишите</t>
  </si>
  <si>
    <r>
      <t>Длительность действия</t>
    </r>
    <r>
      <rPr>
        <sz val="11"/>
        <color theme="1"/>
        <rFont val="Arial"/>
        <family val="2"/>
        <scheme val="minor"/>
      </rPr>
      <t xml:space="preserve"> [года]</t>
    </r>
  </si>
  <si>
    <t>Примененная дисконтная ставка [%]</t>
  </si>
  <si>
    <t>Первый год инвестирования</t>
  </si>
  <si>
    <t>Финансовые сбережения (F)</t>
  </si>
  <si>
    <t>Инвестиционные затраты</t>
  </si>
  <si>
    <t>Дополнительные расходы</t>
  </si>
  <si>
    <t>Чистое движение денежных средств</t>
  </si>
  <si>
    <t>Приведенная стоимость финансовых сбережений</t>
  </si>
  <si>
    <t>Чистая приведенная стоимость инвестиций</t>
  </si>
  <si>
    <t>Дисконтированный период окупаемости</t>
  </si>
  <si>
    <t>Прибыль от инвестиций (ROI)</t>
  </si>
  <si>
    <t>Привлеченная энергосервисная компания (ESCO)?</t>
  </si>
  <si>
    <t>месяцев</t>
  </si>
  <si>
    <t>года/лет</t>
  </si>
  <si>
    <t>Отчет о смягчении последствий изменения климата</t>
  </si>
  <si>
    <t>Ключевые результаты Базового кадастра выбросов</t>
  </si>
  <si>
    <t xml:space="preserve">Базовый год: </t>
  </si>
  <si>
    <t>1) Выбросы парниковых газов и конечное энергопотребление на душу населения</t>
  </si>
  <si>
    <t>Коэффициент выбросов</t>
  </si>
  <si>
    <r>
      <t>т CO</t>
    </r>
    <r>
      <rPr>
        <b/>
        <vertAlign val="subscript"/>
        <sz val="10"/>
        <color rgb="FFFFFFFF"/>
        <rFont val="Arial"/>
        <family val="2"/>
      </rPr>
      <t>2</t>
    </r>
    <r>
      <rPr>
        <b/>
        <sz val="10"/>
        <color rgb="FFFFFFFF"/>
        <rFont val="Arial"/>
        <family val="2"/>
      </rPr>
      <t xml:space="preserve"> (экв.)/человек</t>
    </r>
  </si>
  <si>
    <t>МВтч/человек</t>
  </si>
  <si>
    <t>Неэнергетические сектора</t>
  </si>
  <si>
    <t>Здания, оборудование / объекты и промышленность</t>
  </si>
  <si>
    <t>3) Конечное энергопотребление по секторам</t>
  </si>
  <si>
    <t>Здания, оборудование /объекты и промышленность</t>
  </si>
  <si>
    <t>4) Конечное энергопотребление по каждому энергоносителю</t>
  </si>
  <si>
    <t>5) Местное производство энергии</t>
  </si>
  <si>
    <t>Потребление электричества</t>
  </si>
  <si>
    <t>Производство электричества не из ВИЭ</t>
  </si>
  <si>
    <t>Производство электричества из ВИЭ</t>
  </si>
  <si>
    <t>Потребление тепла/холода</t>
  </si>
  <si>
    <t>Производство тепла/холода из ВИЭ</t>
  </si>
  <si>
    <t>Производство тепла/холода не из ВИЭ</t>
  </si>
  <si>
    <t>Ключевые элементы ПДУЭРК по смягчению последствий изменения климата</t>
  </si>
  <si>
    <t>6) Выбросы парниковых газов — цель по сокращению</t>
  </si>
  <si>
    <t>Сроки</t>
  </si>
  <si>
    <t>Цель по сокращению</t>
  </si>
  <si>
    <r>
      <t>тонны CO</t>
    </r>
    <r>
      <rPr>
        <b/>
        <vertAlign val="subscript"/>
        <sz val="10"/>
        <color rgb="FFFFFFFF"/>
        <rFont val="Arial"/>
        <family val="2"/>
      </rPr>
      <t>2</t>
    </r>
    <r>
      <rPr>
        <b/>
        <sz val="10"/>
        <color rgb="FFFFFFFF"/>
        <rFont val="Arial"/>
        <family val="2"/>
      </rPr>
      <t xml:space="preserve"> (экв.), подлежащие сокращению</t>
    </r>
  </si>
  <si>
    <t>7) Прогноз сокращения выбросов парниковых газов состоянием на 2020 г.</t>
  </si>
  <si>
    <t>Прогноз сокращения выбросов парниковых газов состоянием на 2030 г.</t>
  </si>
  <si>
    <t>Местное производство электроэнергии</t>
  </si>
  <si>
    <t>Местное производство тепла/холода</t>
  </si>
  <si>
    <t>8) Ожидаемое развитие в плане выбросов парниковых газов</t>
  </si>
  <si>
    <t>Обычный сценарий развития к 2020 году</t>
  </si>
  <si>
    <t>Сценарий ПДУЭРК к 2020 году</t>
  </si>
  <si>
    <t>Обычный сценарий развития к 2030 году</t>
  </si>
  <si>
    <t>Сценарий ПДУЭРК к 2030 году</t>
  </si>
  <si>
    <t>ОСР к целевому году в ДП</t>
  </si>
  <si>
    <t>Сценарий ПДУЭРК к ЦГ в ДП</t>
  </si>
  <si>
    <t>Прогноз сокращения выбросов парниковых газов состоянием на целевой год (ЦГ) в долгосрочной перспективе (ДП).</t>
  </si>
  <si>
    <t>Комментарии:</t>
  </si>
  <si>
    <t>2) Выбросы парниковых газов по секторам</t>
  </si>
  <si>
    <t>Мониторинговый отчет о смягчении последствий</t>
  </si>
  <si>
    <t>Ваш прогресс в реализации</t>
  </si>
  <si>
    <t>1) Состояние реализации шагов</t>
  </si>
  <si>
    <t>Завершено</t>
  </si>
  <si>
    <t>На стадии реализации</t>
  </si>
  <si>
    <t>Не начато</t>
  </si>
  <si>
    <t>Отложено</t>
  </si>
  <si>
    <t>Местная электроэнергия</t>
  </si>
  <si>
    <t>Местное тепло/холод</t>
  </si>
  <si>
    <t>2) Общий израсходованный бюджет</t>
  </si>
  <si>
    <t>Бюджет</t>
  </si>
  <si>
    <t>Потрачено</t>
  </si>
  <si>
    <t>Осталось</t>
  </si>
  <si>
    <t>3) Потраченные средства по секторам</t>
  </si>
  <si>
    <t>4) Прогноз сокращения выбросов парниковых газов согласно состоянию реализации шагов (действий)</t>
  </si>
  <si>
    <t>Общий прогноз сокращения выбросов парниковых газов в связи со всеми действиями</t>
  </si>
  <si>
    <r>
      <rPr>
        <b/>
        <sz val="9"/>
        <color rgb="FF808080"/>
        <rFont val="Webdings"/>
        <family val="1"/>
        <charset val="2"/>
      </rPr>
      <t>i</t>
    </r>
    <r>
      <rPr>
        <b/>
        <sz val="9"/>
        <color rgb="FF808080"/>
        <rFont val="Arial"/>
        <family val="2"/>
      </rPr>
      <t xml:space="preserve"> Введите значения (данные) в соответствии со статусом реализации Ваших действий.</t>
    </r>
  </si>
  <si>
    <t>Ваш прогресс в аспекте устойчивой энергии и смягчения последствий изменения климата</t>
  </si>
  <si>
    <t>5) Выбросы парниковых газов и конечное потребление энергии на душу населения</t>
  </si>
  <si>
    <t>год</t>
  </si>
  <si>
    <t>тонна/человек</t>
  </si>
  <si>
    <t>6) Выбросы парниковых газов (влияние национального коэффициента выбросов от производства электричества)</t>
  </si>
  <si>
    <t>Ежегодно обновляемый коэффициент выбросов</t>
  </si>
  <si>
    <t>Выбросы парниковых газов с постоянным национальным коэффициентом выбросов</t>
  </si>
  <si>
    <t>Выбросы парниковых газов с ежегодно обновляемым коэффициентом выбросов</t>
  </si>
  <si>
    <t>Год</t>
  </si>
  <si>
    <t>* Суммарные выбросы парниковых газов были рассчитаны с применением постоянного национального коэффициента выбросов для электроэнергии для того, чтобы продемонстрировать результат снижения выбросов, полученный по причине изменения состава генерирующих станций, снабжающих национальную распределительную сеть, а не связанный непосредственно с реализацией мер, указанных в плане действий.</t>
  </si>
  <si>
    <t>7) Выбросы парниковых газов по секторам</t>
  </si>
  <si>
    <t>Неэнергетические секторы</t>
  </si>
  <si>
    <t>8) Конечное потребление энергии по секторам</t>
  </si>
  <si>
    <t>9) Конечное энергопотребление по энергоносителям</t>
  </si>
  <si>
    <t>* Возобновляемые источники энергии для потребителей, не использующих электричество</t>
  </si>
  <si>
    <t>** Соотношение тепловой энергии / холода и электрической энергии не определено</t>
  </si>
  <si>
    <t>10) Местное производство энергии</t>
  </si>
  <si>
    <t>Производство электроэнергии за счет ВИЭ</t>
  </si>
  <si>
    <t>Производство электроэнергии не за счет ВИЭ</t>
  </si>
  <si>
    <t>Производство тепла/холода за счет ВИЭ</t>
  </si>
  <si>
    <t>Производство тепла/холода не за счет ВИЭ</t>
  </si>
  <si>
    <t>Потребление электроэнергии</t>
  </si>
  <si>
    <t>Комментарии</t>
  </si>
  <si>
    <t>Постоянный коэффициент выбросов</t>
  </si>
  <si>
    <t>Влияние национального коэффициента выбросов для электроэнергии</t>
  </si>
  <si>
    <t>Шкала состояния (статуса)</t>
  </si>
  <si>
    <t>Статус</t>
  </si>
  <si>
    <t>Индикативный уровень завершённости</t>
  </si>
  <si>
    <t>Не начато или начало работы</t>
  </si>
  <si>
    <t>Первичная стадия реализации</t>
  </si>
  <si>
    <t>Продвинутая стадия реализации</t>
  </si>
  <si>
    <t>Заключительная стадия реализации</t>
  </si>
  <si>
    <t>Этапы
адаптационного цикла</t>
  </si>
  <si>
    <t>Действия</t>
  </si>
  <si>
    <t>Самостоятельная проверка статуса</t>
  </si>
  <si>
    <t xml:space="preserve">
ЭТАП 1 - Подготовка основы для адаптации</t>
  </si>
  <si>
    <t xml:space="preserve">
ЭТАП 2 - Оценка рисков и уязвимостей, связанных с изменением климата</t>
  </si>
  <si>
    <t xml:space="preserve">
ЭТАПЫ 3 и 4 - Определение, оценка и отбор вариантов адаптации </t>
  </si>
  <si>
    <t xml:space="preserve">
ЭТАП 5 - Реализация</t>
  </si>
  <si>
    <t xml:space="preserve">
ЭТАП 6 - Мониторинг и оценка</t>
  </si>
  <si>
    <t>ЭТАП 1 - Подготовка основы для адаптации</t>
  </si>
  <si>
    <t>Адаптационные действия</t>
  </si>
  <si>
    <t>Шкала адаптации</t>
  </si>
  <si>
    <t>ЭТАП 2 - Оценка рисков и уязвимостей, связанных с изменением климата</t>
  </si>
  <si>
    <t xml:space="preserve">ЭТАПЫ 3 и 4 - Определение, оценка и отбор вариантов адаптации </t>
  </si>
  <si>
    <t>ЭТАП 5 - Реализация</t>
  </si>
  <si>
    <t>ЭТАП 6 - Мониторинг и оценка</t>
  </si>
  <si>
    <t>Идентифицированные человеческие, технические и финансовые ресурсы</t>
  </si>
  <si>
    <t>Создана действующая система горизонтальной (то есть между секторальными управлениями) координации</t>
  </si>
  <si>
    <t>Создана действующая система вертикальной (то есть между различными уровнями руководства) координации</t>
  </si>
  <si>
    <t>Созданы консультативные и общие механизмы, поощряющие вовлечение различных заинтересованных сторон в адаптационные процессы</t>
  </si>
  <si>
    <t>Обеспечен постоянный коммуникационный процесс (для вовлечения различных групп целевой аудитории)</t>
  </si>
  <si>
    <t xml:space="preserve">Обязательства по адаптации определены/интегрированы в местную климатическую политику </t>
  </si>
  <si>
    <t>Проведена оценка(и) климатических рисков и уязвимостей</t>
  </si>
  <si>
    <t>Доступные знания периодически пересматриваются (проверяются) и новые знания (сведенья) интегрируются</t>
  </si>
  <si>
    <t xml:space="preserve">Подготовлен, задокументирован и оценен полный портфель вариантов адаптационных действий </t>
  </si>
  <si>
    <r>
      <t xml:space="preserve">Составлен список возможных методов и источников данных для </t>
    </r>
    <r>
      <rPr>
        <u val="double"/>
        <sz val="10"/>
        <color indexed="8"/>
        <rFont val="Arial"/>
        <family val="2"/>
      </rPr>
      <t>Оценки рисков и уязвимостей</t>
    </r>
  </si>
  <si>
    <r>
      <t xml:space="preserve">Оценена возможность </t>
    </r>
    <r>
      <rPr>
        <u val="double"/>
        <sz val="10"/>
        <color indexed="8"/>
        <rFont val="Arial"/>
        <family val="2"/>
      </rPr>
      <t xml:space="preserve">интеграции адаптационных мероприятий </t>
    </r>
    <r>
      <rPr>
        <sz val="10"/>
        <color indexed="8"/>
        <rFont val="Arial"/>
        <family val="2"/>
      </rPr>
      <t xml:space="preserve">в существующую политику и планы, а также идентифицированы возможности для синергизма и вероятность возникновения конфликтов (например, с действиями по смягчению) </t>
    </r>
  </si>
  <si>
    <r>
      <rPr>
        <u val="double"/>
        <sz val="10"/>
        <color indexed="8"/>
        <rFont val="Arial"/>
        <family val="2"/>
      </rPr>
      <t xml:space="preserve">Действия по адаптации </t>
    </r>
    <r>
      <rPr>
        <sz val="10"/>
        <color indexed="8"/>
        <rFont val="Arial"/>
        <family val="2"/>
      </rPr>
      <t>разработаны и приняты (как составная часть ПДУЭРК и/или других стратегических документов)</t>
    </r>
  </si>
  <si>
    <t>Рамки реализации определены с четким указание этапов реализации</t>
  </si>
  <si>
    <r>
      <rPr>
        <u val="double"/>
        <sz val="10"/>
        <color indexed="8"/>
        <rFont val="Arial"/>
        <family val="2"/>
      </rPr>
      <t xml:space="preserve">Действия по адаптации </t>
    </r>
    <r>
      <rPr>
        <sz val="10"/>
        <color indexed="8"/>
        <rFont val="Arial"/>
        <family val="2"/>
      </rPr>
      <t>реализованы и интегрированы (в соответствующих случаях), так как это определено в утвержденных ПДУЭРК и/или других стратегических документах</t>
    </r>
  </si>
  <si>
    <t>Проведена координация адаптационных мер и действий, направленных на смягчение последствий изменения климата</t>
  </si>
  <si>
    <t>Определены рамки для реализации адаптационных действий</t>
  </si>
  <si>
    <t>Идентифицированы соответствующие показатели мониторинга и оценки</t>
  </si>
  <si>
    <t>Оценки рисков и уязвимостей, связанных с изменением климата</t>
  </si>
  <si>
    <t>Автор(ы)</t>
  </si>
  <si>
    <t>Граница</t>
  </si>
  <si>
    <t>Метод и источник(и)</t>
  </si>
  <si>
    <t>Опубликовано?</t>
  </si>
  <si>
    <t>&lt;&lt; Текущие риски &gt;&gt;</t>
  </si>
  <si>
    <t>&lt;&lt;   Ожидаемые риски   &gt;&gt;</t>
  </si>
  <si>
    <t>Тип климатической угрозы</t>
  </si>
  <si>
    <t>Текущий уровень риска, связанный с угрозой</t>
  </si>
  <si>
    <t>Ожидаемые изменения частоты</t>
  </si>
  <si>
    <t>Показатели, связанные с риском</t>
  </si>
  <si>
    <t>Ожидаемые изменения интенсивности</t>
  </si>
  <si>
    <t>Экстремальная жара</t>
  </si>
  <si>
    <t>Экстремальный холод</t>
  </si>
  <si>
    <t>Экстремальные осадки</t>
  </si>
  <si>
    <t>Наводнения</t>
  </si>
  <si>
    <t>Повышение уровня моря</t>
  </si>
  <si>
    <t>Засухи</t>
  </si>
  <si>
    <t>Бури</t>
  </si>
  <si>
    <t>Оползни</t>
  </si>
  <si>
    <t>Лесные пожары</t>
  </si>
  <si>
    <t>[пожалуйста, укажите]</t>
  </si>
  <si>
    <r>
      <rPr>
        <u val="double"/>
        <sz val="11"/>
        <rFont val="Arial"/>
        <family val="2"/>
      </rPr>
      <t>Уязвимости</t>
    </r>
    <r>
      <rPr>
        <sz val="11"/>
        <rFont val="Arial"/>
        <family val="2"/>
      </rPr>
      <t xml:space="preserve"> Вашего местного органа власти</t>
    </r>
  </si>
  <si>
    <t>Тип уязвимости</t>
  </si>
  <si>
    <t>Описание уязвимости</t>
  </si>
  <si>
    <t>Показатели, связанные с уязвимостью</t>
  </si>
  <si>
    <t>Социально-экономические:</t>
  </si>
  <si>
    <t>Физические и экологические:</t>
  </si>
  <si>
    <r>
      <t xml:space="preserve">Ожидаемые </t>
    </r>
    <r>
      <rPr>
        <u val="double"/>
        <sz val="11"/>
        <rFont val="Arial"/>
        <family val="2"/>
      </rPr>
      <t>воздействия</t>
    </r>
    <r>
      <rPr>
        <sz val="11"/>
        <rFont val="Arial"/>
        <family val="2"/>
      </rPr>
      <t xml:space="preserve"> в Вашем местном органе власти или регионе</t>
    </r>
  </si>
  <si>
    <t>Риски и уязвимости, связанные с изменением климата</t>
  </si>
  <si>
    <t>Вовлеченный сектор политики</t>
  </si>
  <si>
    <t>Ожидаемое воздействие(ия)</t>
  </si>
  <si>
    <t>Вероятность</t>
  </si>
  <si>
    <t>Ожидаемый уровень
воздействия</t>
  </si>
  <si>
    <t>Показатели воздействия</t>
  </si>
  <si>
    <t>Здания</t>
  </si>
  <si>
    <t>Энергетика</t>
  </si>
  <si>
    <t>Вода</t>
  </si>
  <si>
    <t>Планирование землепользования</t>
  </si>
  <si>
    <t>Сельское хозяйство и
лесничество</t>
  </si>
  <si>
    <t>Окружающая среда и биоразнообразие</t>
  </si>
  <si>
    <t>Здоровье</t>
  </si>
  <si>
    <t>Гражданская оборона и чрезвычайные ситуации</t>
  </si>
  <si>
    <t>Туризм</t>
  </si>
  <si>
    <t>Действия по адаптации к изменению климата</t>
  </si>
  <si>
    <t>План(ы) действий по адаптации</t>
  </si>
  <si>
    <t>Краткое описание</t>
  </si>
  <si>
    <t>Дата утверждения (если есть)</t>
  </si>
  <si>
    <t>[день/месяц/год]</t>
  </si>
  <si>
    <t>Пошлите Ваш Местный план действий по адаптации и другие стратегические документы (при наличии) по следующему адресу: helpdesk@mayors-adapt.eu.</t>
  </si>
  <si>
    <t>Введение адаптации в другие сферы политики:</t>
  </si>
  <si>
    <r>
      <t xml:space="preserve">Название </t>
    </r>
    <r>
      <rPr>
        <sz val="8"/>
        <color rgb="FFFFFFFF"/>
        <rFont val="Arial"/>
        <family val="2"/>
      </rPr>
      <t>(макс. 120 символов)</t>
    </r>
  </si>
  <si>
    <r>
      <t xml:space="preserve">Краткое описание
</t>
    </r>
    <r>
      <rPr>
        <sz val="8"/>
        <color rgb="FFFFFFFF"/>
        <rFont val="Arial"/>
        <family val="2"/>
      </rPr>
      <t>(макс. 300 символов)</t>
    </r>
  </si>
  <si>
    <t>Ответственный орган/отдел</t>
  </si>
  <si>
    <t>Состояние реализации</t>
  </si>
  <si>
    <t>Действия, также влияющие на смягчение последствий?</t>
  </si>
  <si>
    <t>Привлеченные заинтересованные стороны</t>
  </si>
  <si>
    <t>Отработанный риск и/или уязвимость</t>
  </si>
  <si>
    <r>
      <rPr>
        <b/>
        <sz val="10"/>
        <color rgb="FFFFFFFF"/>
        <rFont val="Arial"/>
        <family val="2"/>
      </rPr>
      <t>Достигнутый(е) результат(ы)</t>
    </r>
    <r>
      <rPr>
        <sz val="8"/>
        <color rgb="FFFFFFFF"/>
        <rFont val="Arial"/>
        <family val="2"/>
      </rPr>
      <t xml:space="preserve"> 
(мин. 1)</t>
    </r>
  </si>
  <si>
    <r>
      <t xml:space="preserve">Затраты </t>
    </r>
    <r>
      <rPr>
        <sz val="10"/>
        <color rgb="FFFFFFFF"/>
        <rFont val="Arial"/>
        <family val="2"/>
      </rPr>
      <t>(€)</t>
    </r>
  </si>
  <si>
    <t>Инвестиционные</t>
  </si>
  <si>
    <r>
      <t>&lt;&lt; Дополнительные обязательные поля исключительно для</t>
    </r>
    <r>
      <rPr>
        <b/>
        <u/>
        <sz val="10"/>
        <color indexed="56"/>
        <rFont val="Arial"/>
        <family val="2"/>
      </rPr>
      <t xml:space="preserve"> "Ключевых действий"</t>
    </r>
    <r>
      <rPr>
        <b/>
        <sz val="10"/>
        <color indexed="56"/>
        <rFont val="Arial"/>
        <family val="2"/>
      </rPr>
      <t xml:space="preserve"> &gt;&gt;</t>
    </r>
  </si>
  <si>
    <r>
      <t xml:space="preserve">Выберите как </t>
    </r>
    <r>
      <rPr>
        <b/>
        <u/>
        <sz val="10"/>
        <color rgb="FFFFFFFF"/>
        <rFont val="Arial"/>
        <family val="2"/>
      </rPr>
      <t>ключевое действие</t>
    </r>
    <r>
      <rPr>
        <b/>
        <sz val="10"/>
        <color rgb="FFFFFFFF"/>
        <rFont val="Arial"/>
        <family val="2"/>
      </rPr>
      <t xml:space="preserve">  (☼)</t>
    </r>
  </si>
  <si>
    <t>[Пожалуйста, выберите]</t>
  </si>
  <si>
    <t>Отчет по мерам адаптации к изменению климата</t>
  </si>
  <si>
    <t>Статус Подписанта в Адаптационном цикле</t>
  </si>
  <si>
    <t>[Источник: таблица "Шкала адаптации"]</t>
  </si>
  <si>
    <r>
      <rPr>
        <b/>
        <sz val="8"/>
        <color rgb="FF000000"/>
        <rFont val="Arial"/>
        <family val="2"/>
      </rPr>
      <t>D</t>
    </r>
    <r>
      <rPr>
        <sz val="8"/>
        <color rgb="FF000000"/>
        <rFont val="Arial"/>
        <family val="2"/>
      </rPr>
      <t>: Не начато или начало работы</t>
    </r>
  </si>
  <si>
    <r>
      <rPr>
        <b/>
        <sz val="8"/>
        <color rgb="FF000000"/>
        <rFont val="Arial"/>
        <family val="2"/>
      </rPr>
      <t>C</t>
    </r>
    <r>
      <rPr>
        <sz val="8"/>
        <color rgb="FF000000"/>
        <rFont val="Arial"/>
        <family val="2"/>
      </rPr>
      <t>: Первичная стадия реализации</t>
    </r>
  </si>
  <si>
    <r>
      <rPr>
        <b/>
        <sz val="8"/>
        <color rgb="FF000000"/>
        <rFont val="Arial"/>
        <family val="2"/>
      </rPr>
      <t>B</t>
    </r>
    <r>
      <rPr>
        <sz val="8"/>
        <color rgb="FF000000"/>
        <rFont val="Arial"/>
        <family val="2"/>
      </rPr>
      <t>: Продвинутая стадия реализации</t>
    </r>
  </si>
  <si>
    <r>
      <rPr>
        <b/>
        <sz val="8"/>
        <color rgb="FF000000"/>
        <rFont val="Arial"/>
        <family val="2"/>
      </rPr>
      <t>A</t>
    </r>
    <r>
      <rPr>
        <sz val="8"/>
        <color rgb="FF000000"/>
        <rFont val="Arial"/>
        <family val="2"/>
      </rPr>
      <t>: Заключительная стадия реализации</t>
    </r>
  </si>
  <si>
    <t>Матрица оценки рисков</t>
  </si>
  <si>
    <t>[Источник: таблица "Риски и уязвимости"]</t>
  </si>
  <si>
    <t>Уровень риска</t>
  </si>
  <si>
    <t>Ожидаемое изменение интенсивности</t>
  </si>
  <si>
    <t>Ожидаемое изменение частоты</t>
  </si>
  <si>
    <t>Временные рамки</t>
  </si>
  <si>
    <t>Ураганы</t>
  </si>
  <si>
    <r>
      <rPr>
        <b/>
        <sz val="8"/>
        <color rgb="FF000000"/>
        <rFont val="Arial"/>
        <family val="2"/>
      </rPr>
      <t>!</t>
    </r>
    <r>
      <rPr>
        <sz val="8"/>
        <color rgb="FF000000"/>
        <rFont val="Arial"/>
        <family val="2"/>
      </rPr>
      <t>: Низкий</t>
    </r>
  </si>
  <si>
    <r>
      <rPr>
        <b/>
        <sz val="8"/>
        <color rgb="FF000000"/>
        <rFont val="Arial"/>
        <family val="2"/>
      </rPr>
      <t>↑</t>
    </r>
    <r>
      <rPr>
        <sz val="8"/>
        <color rgb="FF000000"/>
        <rFont val="Arial"/>
        <family val="2"/>
      </rPr>
      <t>: Повышение</t>
    </r>
  </si>
  <si>
    <r>
      <rPr>
        <b/>
        <sz val="8"/>
        <color rgb="FF000000"/>
        <rFont val="Arial"/>
        <family val="2"/>
      </rPr>
      <t>|</t>
    </r>
    <r>
      <rPr>
        <sz val="8"/>
        <color rgb="FF000000"/>
        <rFont val="Arial"/>
        <family val="2"/>
      </rPr>
      <t>: Текущий</t>
    </r>
  </si>
  <si>
    <r>
      <rPr>
        <b/>
        <sz val="8"/>
        <color rgb="FF000000"/>
        <rFont val="Arial"/>
        <family val="2"/>
      </rPr>
      <t>!!</t>
    </r>
    <r>
      <rPr>
        <sz val="8"/>
        <color rgb="FF000000"/>
        <rFont val="Arial"/>
        <family val="2"/>
      </rPr>
      <t>: Умеренный</t>
    </r>
  </si>
  <si>
    <r>
      <rPr>
        <b/>
        <sz val="8"/>
        <color rgb="FF000000"/>
        <rFont val="Arial"/>
        <family val="2"/>
      </rPr>
      <t>↓</t>
    </r>
    <r>
      <rPr>
        <sz val="8"/>
        <color rgb="FF000000"/>
        <rFont val="Arial"/>
        <family val="2"/>
      </rPr>
      <t>: Понижение</t>
    </r>
  </si>
  <si>
    <t>►: Краткосрочный</t>
  </si>
  <si>
    <r>
      <rPr>
        <b/>
        <sz val="8"/>
        <color rgb="FF000000"/>
        <rFont val="Arial"/>
        <family val="2"/>
      </rPr>
      <t>!!!</t>
    </r>
    <r>
      <rPr>
        <sz val="8"/>
        <color rgb="FF000000"/>
        <rFont val="Arial"/>
        <family val="2"/>
      </rPr>
      <t>: Высокий</t>
    </r>
  </si>
  <si>
    <r>
      <rPr>
        <b/>
        <sz val="8"/>
        <color rgb="FF000000"/>
        <rFont val="Arial"/>
        <family val="2"/>
      </rPr>
      <t>↔</t>
    </r>
    <r>
      <rPr>
        <sz val="8"/>
        <color rgb="FF000000"/>
        <rFont val="Arial"/>
        <family val="2"/>
      </rPr>
      <t>: Без изменений</t>
    </r>
  </si>
  <si>
    <t>►►: Среднесрочный</t>
  </si>
  <si>
    <r>
      <rPr>
        <b/>
        <sz val="8"/>
        <color rgb="FF000000"/>
        <rFont val="Arial"/>
        <family val="2"/>
      </rPr>
      <t>[?]</t>
    </r>
    <r>
      <rPr>
        <sz val="8"/>
        <color rgb="FF000000"/>
        <rFont val="Arial"/>
        <family val="2"/>
      </rPr>
      <t>: Не известно</t>
    </r>
  </si>
  <si>
    <t>|►►►: Долгосрочный</t>
  </si>
  <si>
    <t>Матрица оценки воздействия</t>
  </si>
  <si>
    <t>Подверженный воздействию сектор</t>
  </si>
  <si>
    <t>Вероятность возникновения</t>
  </si>
  <si>
    <t>Ожидаемый уровень воздействия</t>
  </si>
  <si>
    <t>Энергия (энергетика)</t>
  </si>
  <si>
    <t>Лесничество и сельское хозяйство</t>
  </si>
  <si>
    <t>(Описанные) Меры по адаптации по секторам</t>
  </si>
  <si>
    <t>[Источник: таблица "Действия по адаптации"]</t>
  </si>
  <si>
    <t>Число описанных действий</t>
  </si>
  <si>
    <t>Энергия</t>
  </si>
  <si>
    <t>Гражданская оборона и чрез. ситуации</t>
  </si>
  <si>
    <t>Статус (описанных) действий по адаптации</t>
  </si>
  <si>
    <t>Реализация</t>
  </si>
  <si>
    <t>Завершенное</t>
  </si>
  <si>
    <t>Отмененное</t>
  </si>
  <si>
    <t>Не определено</t>
  </si>
  <si>
    <t>Всего:</t>
  </si>
  <si>
    <t>Статус действий</t>
  </si>
  <si>
    <t>Число (описанных) действий</t>
  </si>
  <si>
    <t>→ Содержание</t>
  </si>
  <si>
    <t>Тип показателей</t>
  </si>
  <si>
    <t>Показатели (индикаторы) процесса</t>
  </si>
  <si>
    <t>Показатели (индикаторы) уязвимости</t>
  </si>
  <si>
    <t>Показатели (индикаторы) воздействия</t>
  </si>
  <si>
    <t>Показатели (индикаторы) результатов</t>
  </si>
  <si>
    <t>Результат</t>
  </si>
  <si>
    <t>Ссылка</t>
  </si>
  <si>
    <t>Отследите, на какой стадии процесса адаптации находится местный орган власти  (с помощью вопросов для самооценки и по шкале  A-B-C-D).</t>
  </si>
  <si>
    <t>Обязательно (в  "Шкале адаптации")</t>
  </si>
  <si>
    <t>“Паутинная” диаграмма
(в Excel)</t>
  </si>
  <si>
    <t>Предоставьте информацию об уровне уязвимости местного органа власти к влиянию изменения климата (включая подверженность риску и чувствительность к риску).</t>
  </si>
  <si>
    <t>Представьте показатели воздействий (например, влияние на окружающую среду, общество и экономику), измеренных местным органом власти на его территории.</t>
  </si>
  <si>
    <t>Матрица рейтинга рисков и влияния (в Excel)</t>
  </si>
  <si>
    <t>Определите прогресс в осуществлении действий по адаптации и результаты  (например, сокращение уязвимостей / усиление устойчивости) в разных секторах.</t>
  </si>
  <si>
    <t>Факультативно (но, по крайней мере, 1 очень рекомендуется для "Ключевых действий", указанные в закладке "Действия" )</t>
  </si>
  <si>
    <t>Kлючевые факты и цифры по Соглашению  (на веб-странице Соглашения)</t>
  </si>
  <si>
    <t>→ Показатели</t>
  </si>
  <si>
    <t>Ожидаемые изменения</t>
  </si>
  <si>
    <t>Климатическая</t>
  </si>
  <si>
    <t>Социально-экономическая</t>
  </si>
  <si>
    <t>Физическая и экологическая</t>
  </si>
  <si>
    <t>Другое [пожалуйста, укажите]</t>
  </si>
  <si>
    <r>
      <t xml:space="preserve">Ü
</t>
    </r>
    <r>
      <rPr>
        <b/>
        <sz val="9"/>
        <color indexed="55"/>
        <rFont val="Arial"/>
        <family val="2"/>
        <scheme val="major"/>
      </rPr>
      <t>(Шкала адаптации)</t>
    </r>
  </si>
  <si>
    <t>Количество дней/ночей</t>
  </si>
  <si>
    <t>В среднем за месяц/год</t>
  </si>
  <si>
    <t>Количество дней/ночей с экстремальным количеством осадков  (по сравнению с базовым годовым/сезонным количеством осадков в дневное/ночное время для каждого времени года)</t>
  </si>
  <si>
    <t>Количество дней/ночей подряд без дождя</t>
  </si>
  <si>
    <t>Количество жителей</t>
  </si>
  <si>
    <t>Плотность население (по сравнению со средним показателем в стране/регионе в году X в стране/регионе X)</t>
  </si>
  <si>
    <r>
      <t>Людей на км</t>
    </r>
    <r>
      <rPr>
        <vertAlign val="superscript"/>
        <sz val="10"/>
        <color theme="1"/>
        <rFont val="Arial"/>
        <family val="2"/>
      </rPr>
      <t>2</t>
    </r>
  </si>
  <si>
    <t>% доля чувствительных групп населения  (например, людей пожилого возраста  (65+)/молодежи (25-), домохозяйств одиноких пенсионеров, домохозяйств с низким уровнем доходов/безработных) — по сравнению со средним показателем в стране в году  X в стране X</t>
  </si>
  <si>
    <t>% территорий, к которым не имеют доступа службы неотложной помощи / пожарная служба</t>
  </si>
  <si>
    <t>% изменений в среднегодовой/месячной температуре</t>
  </si>
  <si>
    <t>% изменения в среднегодовом/месячном количестве осадков</t>
  </si>
  <si>
    <t>км</t>
  </si>
  <si>
    <t>Длина береговой линии / рек(и), на которую влияют экстремальные погодные явления  / эрозия почвы (без адаптации)</t>
  </si>
  <si>
    <t>% низинных или высотных территорий</t>
  </si>
  <si>
    <t>% территории побережья или рек</t>
  </si>
  <si>
    <t>% защищенных  (экологически и/или культурно чувствительных) территорий / % лесного покрова</t>
  </si>
  <si>
    <t>МВтч</t>
  </si>
  <si>
    <r>
      <t>м</t>
    </r>
    <r>
      <rPr>
        <vertAlign val="superscript"/>
        <sz val="10"/>
        <color theme="1"/>
        <rFont val="Arial"/>
        <family val="2"/>
      </rPr>
      <t>3</t>
    </r>
  </si>
  <si>
    <t>Сектор(а), подверженный(е) влиянию</t>
  </si>
  <si>
    <t>Показатели, связанные с воздействием</t>
  </si>
  <si>
    <t>Количество или % от (государственных/жилых/третичных) зданий, поврежденных вследствие экстремальных погодных условий/явлений</t>
  </si>
  <si>
    <t>(в год / в течение некоторого периода)</t>
  </si>
  <si>
    <t>Транспорт, энергия, вода, отходы, ИКТ</t>
  </si>
  <si>
    <t>Количество или  % инфраструктуры транспорта/энергии/воды/отходов//ИКТ, поврежденных вследствие экстремальных погодных условий/явлений</t>
  </si>
  <si>
    <t>Транспорт, энергия, вода, отходы, гражданская защита и чрезвычайные ситуации</t>
  </si>
  <si>
    <t>Средняя продолжительность  (в часах) перебоев коммунальных услуг (например, энергопоставки/водоснабжение, движение общественного транспорта, здравоохранение/гражданская защита/чрезвычайные ситуации)</t>
  </si>
  <si>
    <t>часов</t>
  </si>
  <si>
    <t>Гражданская защита и чрезвычайные ситуации</t>
  </si>
  <si>
    <t>Среднее время реагирования (в мин.) полиции/пожарной службы/служб реагирования в чрезвычайных ситуациях в случае экстремальных погодный событий</t>
  </si>
  <si>
    <t>мин.</t>
  </si>
  <si>
    <t>Количество выданных предупреждений о качестве воды</t>
  </si>
  <si>
    <t>Количество выданных предупреждений о качестве воздуха</t>
  </si>
  <si>
    <t>% территорий  под влиянием эрозии почвы / ухудшения качества почвы</t>
  </si>
  <si>
    <t>% потерь среды обитания из-за экстремальных погодных условий</t>
  </si>
  <si>
    <t>% изменения количества местных видов</t>
  </si>
  <si>
    <t>Сельское и лесное хозяйство</t>
  </si>
  <si>
    <t>% потерь поголовья из-за экстремальных погодных условий</t>
  </si>
  <si>
    <t>% изменения в урожайности культур / изменения ежегодной продуктивности пастбищ</t>
  </si>
  <si>
    <t>% потерь поголовья из-за вредителей/патогенов</t>
  </si>
  <si>
    <t>% потерь древесины из-за вредителей/патогенов</t>
  </si>
  <si>
    <t>% изменения в составе лесов</t>
  </si>
  <si>
    <t>% изменения в отборе воды</t>
  </si>
  <si>
    <t>% изменения в туристических потоках /туристической деятельности</t>
  </si>
  <si>
    <t>€ ежегодные прямые экономические потери  (например, в коммерческом/сельскохозяйственном/промышленном/туристическом секторе) в связи з экстремальными погодными явлениями</t>
  </si>
  <si>
    <t>€/год</t>
  </si>
  <si>
    <t>€ ежегодная сумма полученной компенсации  (например, страхования)</t>
  </si>
  <si>
    <t>Показатели, связанные с результатом</t>
  </si>
  <si>
    <t>% зданий (общественных/жилищных/третичных), переоборудованных с целью адаптации</t>
  </si>
  <si>
    <t>% инфраструктуры транспорта/энергии/воды/отходов/ИКТ, переоборудованной с целью адаптации</t>
  </si>
  <si>
    <t>% изменений в зеленой и голубой инфраструктуре / зонах  (поверхности)</t>
  </si>
  <si>
    <t>% изменений в сопредельных зеленых и голубых зонах</t>
  </si>
  <si>
    <t>% изменений в стоке дождевых вод (в связи с изменениями в проникновении в почву)</t>
  </si>
  <si>
    <t>% изменений в затенении (и связанных изменений в эффекте теплового острова в городе)</t>
  </si>
  <si>
    <t>% изменения в потере воды  (например, в связи с утечкой в системе водораспределения)</t>
  </si>
  <si>
    <t>% изменений в хранении дождевых вод  (для повторного использования)</t>
  </si>
  <si>
    <t>% изменений в твердых отходах, собранных / переработанных /утилизированных / сожженных</t>
  </si>
  <si>
    <t>% восстановленной среды обитания / % защищенных видов</t>
  </si>
  <si>
    <t>% изменений в урожайности культур в связи с адаптационными мерами</t>
  </si>
  <si>
    <t>% восстановленных лесов</t>
  </si>
  <si>
    <t>% изменений в туристических потоках</t>
  </si>
  <si>
    <t>% изменений в туристической деятельности</t>
  </si>
  <si>
    <t>€ инвестиции в адаптационные исследования  (например, сбережение почвы, эффективность в сфере воды/энергии…)  со стороны города / других заинтересованных сторон</t>
  </si>
  <si>
    <t>€ инвестиции в образование  / системы здравоохранения и реагирования в чрезвычайных ситуациях со стороны города</t>
  </si>
  <si>
    <t>Количество информационных кампаний для граждан и местных заинтересованных сторон</t>
  </si>
  <si>
    <t>Количество прямых бенефициаров, привлеченных к принятию решению по процессу адаптации в виде участия общественности</t>
  </si>
  <si>
    <t>→ Соответствующие источники</t>
  </si>
  <si>
    <t>База данных коэффициентов выбросов для различных топлив</t>
  </si>
  <si>
    <t>Шаблон Соглашения мэров Энергоносители</t>
  </si>
  <si>
    <t>Энергоносители (МГЭИК )</t>
  </si>
  <si>
    <r>
      <t xml:space="preserve">Критерии устойчивости </t>
    </r>
    <r>
      <rPr>
        <b/>
        <vertAlign val="superscript"/>
        <sz val="11"/>
        <color rgb="FFFFFFFF"/>
        <rFont val="Calibri"/>
        <family val="2"/>
      </rPr>
      <t>(a)</t>
    </r>
  </si>
  <si>
    <r>
      <t>т CO</t>
    </r>
    <r>
      <rPr>
        <b/>
        <vertAlign val="subscript"/>
        <sz val="11"/>
        <color theme="1"/>
        <rFont val="Calibri"/>
        <family val="2"/>
      </rPr>
      <t>2</t>
    </r>
    <r>
      <rPr>
        <b/>
        <sz val="11"/>
        <color theme="1"/>
        <rFont val="Calibri"/>
        <family val="2"/>
      </rPr>
      <t>/МВтч</t>
    </r>
  </si>
  <si>
    <r>
      <t>т CO</t>
    </r>
    <r>
      <rPr>
        <b/>
        <vertAlign val="subscript"/>
        <sz val="11"/>
        <color rgb="FF000000"/>
        <rFont val="Calibri"/>
        <family val="2"/>
      </rPr>
      <t>2 экв.</t>
    </r>
    <r>
      <rPr>
        <b/>
        <sz val="11"/>
        <color rgb="FF000000"/>
        <rFont val="Calibri"/>
        <family val="2"/>
      </rPr>
      <t>/МВтч</t>
    </r>
    <r>
      <rPr>
        <b/>
        <sz val="11"/>
        <color theme="1"/>
        <rFont val="Calibri"/>
        <family val="2"/>
      </rPr>
      <t xml:space="preserve"> </t>
    </r>
    <r>
      <rPr>
        <b/>
        <vertAlign val="superscript"/>
        <sz val="11"/>
        <color theme="1"/>
        <rFont val="Calibri"/>
        <family val="2"/>
      </rPr>
      <t>(b)</t>
    </r>
  </si>
  <si>
    <t>ОЖЦ</t>
  </si>
  <si>
    <r>
      <t>т CO</t>
    </r>
    <r>
      <rPr>
        <b/>
        <vertAlign val="subscript"/>
        <sz val="11"/>
        <color rgb="FF000000"/>
        <rFont val="Calibri"/>
        <family val="2"/>
      </rPr>
      <t>2</t>
    </r>
    <r>
      <rPr>
        <b/>
        <sz val="11"/>
        <color rgb="FF000000"/>
        <rFont val="Calibri"/>
        <family val="2"/>
      </rPr>
      <t>/МВтч</t>
    </r>
  </si>
  <si>
    <r>
      <t>т CO</t>
    </r>
    <r>
      <rPr>
        <b/>
        <vertAlign val="subscript"/>
        <sz val="11"/>
        <color theme="1"/>
        <rFont val="Calibri"/>
        <family val="2"/>
      </rPr>
      <t>2</t>
    </r>
    <r>
      <rPr>
        <b/>
        <sz val="11"/>
        <color theme="1"/>
        <rFont val="Calibri"/>
        <family val="2"/>
      </rPr>
      <t xml:space="preserve"> экв./МВтч</t>
    </r>
  </si>
  <si>
    <t xml:space="preserve">МГЭИК </t>
  </si>
  <si>
    <t>Сжиженные нефтяные газы</t>
  </si>
  <si>
    <t>Газ/дизель</t>
  </si>
  <si>
    <t>Автомобильный бензин</t>
  </si>
  <si>
    <t>Антрацит</t>
  </si>
  <si>
    <t>Другой битумный уголь</t>
  </si>
  <si>
    <t>Черный лигнит</t>
  </si>
  <si>
    <t>Торф</t>
  </si>
  <si>
    <t>Другое ископаемое топливо</t>
  </si>
  <si>
    <r>
      <t>Муниципальные отходы</t>
    </r>
    <r>
      <rPr>
        <b/>
        <sz val="9"/>
        <color rgb="FFFFFFFF"/>
        <rFont val="Calibri"/>
        <family val="2"/>
      </rPr>
      <t xml:space="preserve"> (не биомассы)</t>
    </r>
  </si>
  <si>
    <t>Растительное масло</t>
  </si>
  <si>
    <t>Биотопливо
(1)</t>
  </si>
  <si>
    <t>Биотопливо
(2)</t>
  </si>
  <si>
    <t>Другая биомасса
(1)</t>
  </si>
  <si>
    <t>Другая биомасса
(2)</t>
  </si>
  <si>
    <r>
      <t xml:space="preserve">Другая биомасса
</t>
    </r>
    <r>
      <rPr>
        <b/>
        <vertAlign val="superscript"/>
        <sz val="16"/>
        <color rgb="FFFFFFFF"/>
        <rFont val="Calibri"/>
        <family val="2"/>
      </rPr>
      <t>(3)</t>
    </r>
  </si>
  <si>
    <t>Другая биомасса
(4)</t>
  </si>
  <si>
    <r>
      <t xml:space="preserve">Другая биомасса
</t>
    </r>
    <r>
      <rPr>
        <b/>
        <vertAlign val="superscript"/>
        <sz val="16"/>
        <color rgb="FFFFFFFF"/>
        <rFont val="Calibri"/>
        <family val="2"/>
      </rPr>
      <t>(5)</t>
    </r>
  </si>
  <si>
    <t>Солнечная тепловая</t>
  </si>
  <si>
    <t>Другие жидкие биотоплива</t>
  </si>
  <si>
    <t>Биодизель</t>
  </si>
  <si>
    <t>Другая биомасса (1)</t>
  </si>
  <si>
    <r>
      <t>Муниципальные отходы</t>
    </r>
    <r>
      <rPr>
        <b/>
        <sz val="9"/>
        <color rgb="FFFFFFFF"/>
        <rFont val="Calibri"/>
        <family val="2"/>
      </rPr>
      <t xml:space="preserve"> (часть биомассы)</t>
    </r>
  </si>
  <si>
    <t>Древесина</t>
  </si>
  <si>
    <t>Лесные отходы</t>
  </si>
  <si>
    <t>Другая первичная твердая биомасса</t>
  </si>
  <si>
    <t xml:space="preserve">   a.    Коэффициент выбросов МГЭИК должен быть равен нулю, если биотопливо/биомасса соответствуют критериям устойчивости; если биотопливо является неустойчивым, то следует использовать коэффициенты выбросов от полезных ископаемых. s) устойчивый, (ns) не устойчивый.</t>
  </si>
  <si>
    <r>
      <t xml:space="preserve">   b.    Принимая во внимание также  выбросы CH</t>
    </r>
    <r>
      <rPr>
        <vertAlign val="subscript"/>
        <sz val="10"/>
        <color theme="1"/>
        <rFont val="Arial"/>
        <family val="2"/>
      </rPr>
      <t>4</t>
    </r>
    <r>
      <rPr>
        <sz val="10"/>
        <color theme="1"/>
        <rFont val="Arial"/>
        <family val="2"/>
      </rPr>
      <t xml:space="preserve"> и  N</t>
    </r>
    <r>
      <rPr>
        <vertAlign val="subscript"/>
        <sz val="10"/>
        <color theme="1"/>
        <rFont val="Arial"/>
        <family val="2"/>
      </rPr>
      <t>2</t>
    </r>
    <r>
      <rPr>
        <sz val="10"/>
        <color theme="1"/>
        <rFont val="Arial"/>
        <family val="2"/>
      </rPr>
      <t>O от сгорания в стационарных источниках.</t>
    </r>
  </si>
  <si>
    <r>
      <t xml:space="preserve">   c.    В случае предоставления отчета по выбросам в эквиваленте CO</t>
    </r>
    <r>
      <rPr>
        <vertAlign val="subscript"/>
        <sz val="10"/>
        <color theme="1"/>
        <rFont val="Arial"/>
        <family val="2"/>
      </rPr>
      <t>2</t>
    </r>
    <r>
      <rPr>
        <sz val="10"/>
        <color theme="1"/>
        <rFont val="Arial"/>
        <family val="2"/>
      </rPr>
      <t>, пожалуйста, примите во внимание то, что коэффициенты выбросов для транспортного сектора - до 3% выше, чем значения, указанные здесь, поскольку это значения для стационарных источников.</t>
    </r>
  </si>
  <si>
    <t xml:space="preserve">   d.    Традиционная цифра по чистому растительному маслу из пальмового масла. Примите во внимание то, что эта цифра представляет самый худший сценарий для  растительного масла по этанолу, а это не обязательно традиционный сценарий. Эта цифра  не включает влияния прямых и косвенных изменений в землепользовании. Если учесть такие изменения, то цифра по умолчанию  могла бы достичь  9 т CO2-экв./МВтч, в случае конверсии лесных территорий в тропиках.</t>
  </si>
  <si>
    <t xml:space="preserve">   e.    Традиционная цифра по этанолу из пшеницы. Примите во внимание то, что эта цифра представляет самый худший сценарий для  растительного масла по этанолу, а это не обязательно традиционный сценарий. Эта цифра  не включает влияния прямых и косвенных изменений в землепользовании. Если учесть такие изменения, то цифра по умолчанию  могла бы достичь  9 т CO2-экв./МВтч, в случае конверсии лесных территорий в тропиках.</t>
  </si>
  <si>
    <t xml:space="preserve">   g.    Эта цифра отображает производство и местную/региональную транспортировку древесины, традиционную для Германии, где предполагается: ель с корой; восстановленные управляемые лесные массивы; производственный микс для лесопилки, на заводе; и 44% содержания воды. Учтен углекислый газ. Местный орган власти,  использующий этот коэффициент выбросов, желательно, должен проверить, что эта цифра типична для обстоятельствах в данной ситуации, </t>
  </si>
  <si>
    <r>
      <t>0,268</t>
    </r>
    <r>
      <rPr>
        <vertAlign val="superscript"/>
        <sz val="11"/>
        <rFont val="Calibri"/>
        <family val="2"/>
      </rPr>
      <t xml:space="preserve"> (c)</t>
    </r>
  </si>
  <si>
    <r>
      <t xml:space="preserve">0,250 </t>
    </r>
    <r>
      <rPr>
        <vertAlign val="superscript"/>
        <sz val="11"/>
        <rFont val="Calibri"/>
        <family val="2"/>
      </rPr>
      <t>(c)</t>
    </r>
  </si>
  <si>
    <r>
      <t xml:space="preserve">n.a. </t>
    </r>
    <r>
      <rPr>
        <vertAlign val="superscript"/>
        <sz val="11"/>
        <rFont val="Calibri"/>
        <family val="2"/>
      </rPr>
      <t>(h)</t>
    </r>
  </si>
  <si>
    <r>
      <t xml:space="preserve">0,182 </t>
    </r>
    <r>
      <rPr>
        <vertAlign val="superscript"/>
        <sz val="11"/>
        <rFont val="Calibri"/>
        <family val="2"/>
      </rPr>
      <t>(d)</t>
    </r>
  </si>
  <si>
    <r>
      <t xml:space="preserve">0,206 </t>
    </r>
    <r>
      <rPr>
        <vertAlign val="superscript"/>
        <sz val="11"/>
        <rFont val="Calibri"/>
        <family val="2"/>
      </rPr>
      <t>(e)</t>
    </r>
  </si>
  <si>
    <r>
      <t xml:space="preserve">0,156 </t>
    </r>
    <r>
      <rPr>
        <vertAlign val="superscript"/>
        <sz val="11"/>
        <rFont val="Calibri"/>
        <family val="2"/>
      </rPr>
      <t xml:space="preserve">(f) </t>
    </r>
  </si>
  <si>
    <r>
      <t xml:space="preserve">0,416 </t>
    </r>
    <r>
      <rPr>
        <vertAlign val="superscript"/>
        <sz val="11"/>
        <rFont val="Calibri"/>
        <family val="2"/>
      </rPr>
      <t>(g)</t>
    </r>
  </si>
  <si>
    <r>
      <t xml:space="preserve">→ </t>
    </r>
    <r>
      <rPr>
        <b/>
        <sz val="10"/>
        <color rgb="FF003366"/>
        <rFont val="Arial"/>
        <family val="2"/>
      </rPr>
      <t>ОПРЕДЕЛИТЬ и ОЦЕНИТЬ</t>
    </r>
    <r>
      <rPr>
        <sz val="10"/>
        <color rgb="FF003366"/>
        <rFont val="Arial"/>
        <family val="2"/>
      </rPr>
      <t xml:space="preserve"> проблемы и приоритеты, связанные с климатом и энергией, на местах 
→ </t>
    </r>
    <r>
      <rPr>
        <b/>
        <sz val="10"/>
        <color rgb="FF003366"/>
        <rFont val="Arial"/>
        <family val="2"/>
      </rPr>
      <t>ПРОВЕСТИ МОНИТОРИНГ И ПРЕДСТАВИТЬ ОТЧЕТ</t>
    </r>
    <r>
      <rPr>
        <sz val="10"/>
        <color rgb="FF003366"/>
        <rFont val="Arial"/>
        <family val="2"/>
      </rPr>
      <t xml:space="preserve"> о ходе выполнения обязательств
→ </t>
    </r>
    <r>
      <rPr>
        <b/>
        <sz val="10"/>
        <color rgb="FF003366"/>
        <rFont val="Arial"/>
        <family val="2"/>
      </rPr>
      <t>ИНФОРМИРОВАТЬ и ПОДДЕРЖИВАТЬ</t>
    </r>
    <r>
      <rPr>
        <sz val="10"/>
        <color rgb="FF003366"/>
        <rFont val="Arial"/>
        <family val="2"/>
      </rPr>
      <t xml:space="preserve"> органы, принимающие решения  
→ </t>
    </r>
    <r>
      <rPr>
        <b/>
        <sz val="10"/>
        <color rgb="FF003366"/>
        <rFont val="Arial"/>
        <family val="2"/>
      </rPr>
      <t>ПРЕДОСТАВЛЯТЬ</t>
    </r>
    <r>
      <rPr>
        <sz val="10"/>
        <color rgb="FF003366"/>
        <rFont val="Arial"/>
        <family val="2"/>
      </rPr>
      <t xml:space="preserve"> результаты общественности 
→ </t>
    </r>
    <r>
      <rPr>
        <b/>
        <sz val="10"/>
        <color rgb="FF003366"/>
        <rFont val="Arial"/>
        <family val="2"/>
      </rPr>
      <t>ДАВАТЬ ВОЗМОЖНОСТИ</t>
    </r>
    <r>
      <rPr>
        <sz val="10"/>
        <color rgb="FF003366"/>
        <rFont val="Arial"/>
        <family val="2"/>
      </rPr>
      <t xml:space="preserve"> для самооценки и </t>
    </r>
    <r>
      <rPr>
        <b/>
        <sz val="10"/>
        <color rgb="FF003366"/>
        <rFont val="Arial"/>
        <family val="2"/>
      </rPr>
      <t>СПОСОБСТВОВАТЬ</t>
    </r>
    <r>
      <rPr>
        <sz val="10"/>
        <color rgb="FF003366"/>
        <rFont val="Arial"/>
        <family val="2"/>
      </rPr>
      <t xml:space="preserve"> обмену опытом с коллегами
→ </t>
    </r>
    <r>
      <rPr>
        <b/>
        <sz val="10"/>
        <color rgb="FF003366"/>
        <rFont val="Arial"/>
        <family val="2"/>
      </rPr>
      <t>ДЕМОНСТРИРОВАТЬ</t>
    </r>
    <r>
      <rPr>
        <sz val="10"/>
        <color rgb="FF003366"/>
        <rFont val="Arial"/>
        <family val="2"/>
      </rPr>
      <t xml:space="preserve"> местные достижения органам, ответственным за формирование политики</t>
    </r>
  </si>
  <si>
    <t>Шаблон Плана действий по устойчивому энергетическому развитию и климату (ПДУЭРК)  и его таблицы по мониторингу составляют основу системы отчетности в рамках инициативы «Соглашение мэров». Шаблон разработан офисами инициатив «Соглашения мэров» и «Мэры адаптируются», совместно с Объединенным исследовательским центром Европейской Комиссии, в сотрудничестве с группой специалистов из местных и региональных органов власти. Шаблон в формате  Excel  является офлайн (автономной) рабочей версией официального онлайн-шаблона, который заполняется на английском языке и представляется в режиме онлайн, через раздел "Мое Соглашение": http://www.eumayors.eu/sign-in_en.html. Онлайн-версия данного шаблона будет доступной в 2017 году. Обратите внимание на невозможность переноса информации, введенной в данный шаблон в формате Excel, в онлайн-платформу (онлайн-версию шаблона).</t>
  </si>
  <si>
    <t>Пожалуйста, укажите уровень (низкий/средний/высокий/не применимо) основных проблем, с которыми Вы сталкиваетесь в ходе реализации Вашего плана действий, либо в целом, либо по секторам:</t>
  </si>
  <si>
    <t>Бюджет, израсходованный (на сегодняшний день) для реализации плана (€)</t>
  </si>
  <si>
    <r>
      <t xml:space="preserve">  </t>
    </r>
    <r>
      <rPr>
        <b/>
        <u val="double"/>
        <sz val="10"/>
        <rFont val="Arial"/>
        <family val="2"/>
      </rPr>
      <t>Не инвестиционный</t>
    </r>
    <r>
      <rPr>
        <b/>
        <sz val="10"/>
        <rFont val="Arial"/>
        <family val="2"/>
      </rPr>
      <t xml:space="preserve">  (€)</t>
    </r>
  </si>
  <si>
    <r>
      <rPr>
        <b/>
        <sz val="9"/>
        <color indexed="23"/>
        <rFont val="Webdings"/>
        <family val="1"/>
        <charset val="2"/>
      </rPr>
      <t xml:space="preserve">i </t>
    </r>
    <r>
      <rPr>
        <b/>
        <sz val="9"/>
        <color indexed="23"/>
        <rFont val="Arial"/>
        <family val="2"/>
      </rPr>
      <t>Обратите внимание на то, что для обозначения десятичных долей используется точка [.]. Не следует применять знаки для разделения тысяч.</t>
    </r>
  </si>
  <si>
    <t>КОНЕЧНОЕ ПОТРЕБЛЕНИЕ ЭНЕРГИИ [МВтч]</t>
  </si>
  <si>
    <r>
      <rPr>
        <u/>
        <sz val="10"/>
        <color theme="1"/>
        <rFont val="Arial"/>
        <family val="2"/>
      </rPr>
      <t>СТВ</t>
    </r>
    <r>
      <rPr>
        <sz val="10"/>
        <color theme="1"/>
        <rFont val="Arial"/>
        <family val="2"/>
      </rPr>
      <t xml:space="preserve"> </t>
    </r>
    <r>
      <rPr>
        <sz val="7.5"/>
        <color rgb="FF808080"/>
        <rFont val="Arial"/>
        <family val="2"/>
      </rPr>
      <t>(не рекомендуется)</t>
    </r>
  </si>
  <si>
    <r>
      <t>Выбросы CO</t>
    </r>
    <r>
      <rPr>
        <b/>
        <vertAlign val="subscript"/>
        <sz val="10"/>
        <color theme="1"/>
        <rFont val="Arial"/>
        <family val="2"/>
      </rPr>
      <t>2</t>
    </r>
    <r>
      <rPr>
        <b/>
        <sz val="10"/>
        <color theme="1"/>
        <rFont val="Arial"/>
        <family val="2"/>
      </rPr>
      <t xml:space="preserve"> / CO</t>
    </r>
    <r>
      <rPr>
        <b/>
        <vertAlign val="subscript"/>
        <sz val="10"/>
        <color theme="1"/>
        <rFont val="Arial"/>
        <family val="2"/>
      </rPr>
      <t xml:space="preserve">2 </t>
    </r>
    <r>
      <rPr>
        <b/>
        <sz val="10"/>
        <color theme="1"/>
        <rFont val="Arial"/>
        <family val="2"/>
      </rPr>
      <t>экв. [т]</t>
    </r>
  </si>
  <si>
    <r>
      <t>Выбросы CO</t>
    </r>
    <r>
      <rPr>
        <b/>
        <vertAlign val="subscript"/>
        <sz val="10"/>
        <color theme="1"/>
        <rFont val="Arial"/>
        <family val="2"/>
      </rPr>
      <t>2</t>
    </r>
    <r>
      <rPr>
        <b/>
        <sz val="10"/>
        <color theme="1"/>
        <rFont val="Arial"/>
        <family val="2"/>
      </rPr>
      <t xml:space="preserve"> экв. [т]</t>
    </r>
  </si>
  <si>
    <r>
      <rPr>
        <b/>
        <sz val="9"/>
        <color indexed="23"/>
        <rFont val="Webdings"/>
        <family val="1"/>
        <charset val="2"/>
      </rPr>
      <t xml:space="preserve">i </t>
    </r>
    <r>
      <rPr>
        <b/>
        <sz val="9"/>
        <color indexed="23"/>
        <rFont val="Arial"/>
        <family val="2"/>
      </rPr>
      <t>Выберите разделы или строчки согласно Вашему кадастру выбросов.</t>
    </r>
  </si>
  <si>
    <t>Mуниципальные закупки сертифицированной зеленой электроэнергии</t>
  </si>
  <si>
    <t>B2. Местное производство электроэнергии (только из возобновляемых источников энергии - ВЭИ)</t>
  </si>
  <si>
    <r>
      <t>Выбросы 
CO</t>
    </r>
    <r>
      <rPr>
        <b/>
        <vertAlign val="subscript"/>
        <sz val="10"/>
        <color theme="1"/>
        <rFont val="Arial"/>
        <family val="2"/>
      </rPr>
      <t>2</t>
    </r>
    <r>
      <rPr>
        <b/>
        <sz val="10"/>
        <color theme="1"/>
        <rFont val="Arial"/>
        <family val="2"/>
      </rPr>
      <t xml:space="preserve"> / CO</t>
    </r>
    <r>
      <rPr>
        <b/>
        <vertAlign val="subscript"/>
        <sz val="10"/>
        <color theme="1"/>
        <rFont val="Arial"/>
        <family val="2"/>
      </rPr>
      <t xml:space="preserve">2 </t>
    </r>
    <r>
      <rPr>
        <b/>
        <sz val="10"/>
        <color theme="1"/>
        <rFont val="Arial"/>
        <family val="2"/>
      </rPr>
      <t>экв. [т]</t>
    </r>
  </si>
  <si>
    <t>Местные установки (станции) по производству электроэнергии из ВИЭ (предприятия, входящие в СТВ и крупные установки &gt; 20 МВт не рекомендуются)</t>
  </si>
  <si>
    <t>Местные установки (станции) по производству электроэнергии (предприятия, входящие в СТВ и крупные установки &gt; 20 МВт не рекомендуются)</t>
  </si>
  <si>
    <t>Традиционные (ископаемые) источники энергии</t>
  </si>
  <si>
    <t>Ввод данных по энергоносителям [МВтч]</t>
  </si>
  <si>
    <t>Местные установки (станции) по производству тепла/холода</t>
  </si>
  <si>
    <r>
      <t>Выбросы CO</t>
    </r>
    <r>
      <rPr>
        <b/>
        <vertAlign val="subscript"/>
        <sz val="10"/>
        <rFont val="Arial"/>
        <family val="2"/>
      </rPr>
      <t>2</t>
    </r>
    <r>
      <rPr>
        <b/>
        <sz val="10"/>
        <rFont val="Arial"/>
        <family val="2"/>
      </rPr>
      <t xml:space="preserve"> [т] / CO</t>
    </r>
    <r>
      <rPr>
        <b/>
        <vertAlign val="subscript"/>
        <sz val="10"/>
        <rFont val="Arial"/>
        <family val="2"/>
      </rPr>
      <t xml:space="preserve">2 </t>
    </r>
    <r>
      <rPr>
        <b/>
        <sz val="10"/>
        <rFont val="Arial"/>
        <family val="2"/>
      </rPr>
      <t>экв. [т]</t>
    </r>
  </si>
  <si>
    <r>
      <rPr>
        <b/>
        <sz val="14"/>
        <color theme="0"/>
        <rFont val="Wingdings"/>
        <charset val="2"/>
      </rPr>
      <t>Ü</t>
    </r>
    <r>
      <rPr>
        <b/>
        <sz val="12"/>
        <color theme="0"/>
        <rFont val="Arial"/>
        <family val="2"/>
        <scheme val="major"/>
      </rPr>
      <t xml:space="preserve"> МКВ1</t>
    </r>
  </si>
  <si>
    <r>
      <t xml:space="preserve">НАЗАД </t>
    </r>
    <r>
      <rPr>
        <b/>
        <sz val="14"/>
        <color theme="0"/>
        <rFont val="Wingdings"/>
        <charset val="2"/>
      </rPr>
      <t>Û</t>
    </r>
  </si>
  <si>
    <r>
      <rPr>
        <b/>
        <sz val="14"/>
        <color theme="0"/>
        <rFont val="Wingdings"/>
        <charset val="2"/>
      </rPr>
      <t>Ü</t>
    </r>
    <r>
      <rPr>
        <b/>
        <sz val="12"/>
        <color theme="0"/>
        <rFont val="Arial"/>
        <family val="2"/>
        <scheme val="major"/>
      </rPr>
      <t xml:space="preserve"> ДЕЙСТВИЯ</t>
    </r>
  </si>
  <si>
    <r>
      <rPr>
        <b/>
        <sz val="14"/>
        <color indexed="9"/>
        <rFont val="Wingdings"/>
        <charset val="2"/>
      </rPr>
      <t>Ü</t>
    </r>
    <r>
      <rPr>
        <b/>
        <sz val="12"/>
        <color indexed="9"/>
        <rFont val="Arial"/>
        <family val="2"/>
        <scheme val="major"/>
      </rPr>
      <t xml:space="preserve"> ВПЕРЕД</t>
    </r>
  </si>
  <si>
    <r>
      <rPr>
        <b/>
        <sz val="14"/>
        <color indexed="9"/>
        <rFont val="Wingdings"/>
        <charset val="2"/>
      </rPr>
      <t>y</t>
    </r>
    <r>
      <rPr>
        <b/>
        <sz val="12"/>
        <color indexed="9"/>
        <rFont val="Tahoma"/>
        <family val="2"/>
      </rPr>
      <t xml:space="preserve">  </t>
    </r>
    <r>
      <rPr>
        <b/>
        <sz val="12"/>
        <color indexed="9"/>
        <rFont val="Arial"/>
        <family val="2"/>
        <scheme val="major"/>
      </rPr>
      <t>ГЛАВНАЯ СТРАНИЦА</t>
    </r>
  </si>
  <si>
    <r>
      <rPr>
        <b/>
        <sz val="14"/>
        <color indexed="9"/>
        <rFont val="Wingdings"/>
        <charset val="2"/>
      </rPr>
      <t>y</t>
    </r>
    <r>
      <rPr>
        <b/>
        <sz val="12"/>
        <color indexed="9"/>
        <rFont val="Tahoma"/>
        <family val="2"/>
      </rPr>
      <t xml:space="preserve"> </t>
    </r>
    <r>
      <rPr>
        <b/>
        <sz val="12"/>
        <color indexed="9"/>
        <rFont val="Arial"/>
        <family val="2"/>
        <scheme val="major"/>
      </rPr>
      <t>ГЛАВНАЯ СТРАНИЦА</t>
    </r>
  </si>
  <si>
    <r>
      <rPr>
        <b/>
        <sz val="9"/>
        <color indexed="23"/>
        <rFont val="Webdings"/>
        <family val="1"/>
        <charset val="2"/>
      </rPr>
      <t>i</t>
    </r>
    <r>
      <rPr>
        <b/>
        <sz val="9"/>
        <color indexed="23"/>
        <rFont val="Arial"/>
        <family val="2"/>
      </rPr>
      <t xml:space="preserve"> Копируйте столько таблиц "МКВ" для Мониторинга кадастра выбросов, сколько Вам необходимо.</t>
    </r>
  </si>
  <si>
    <r>
      <rPr>
        <b/>
        <sz val="14"/>
        <color theme="0"/>
        <rFont val="Wingdings"/>
        <charset val="2"/>
      </rPr>
      <t>Ü</t>
    </r>
    <r>
      <rPr>
        <b/>
        <sz val="11"/>
        <color theme="0"/>
        <rFont val="Tahoma"/>
        <family val="2"/>
      </rPr>
      <t xml:space="preserve"> </t>
    </r>
    <r>
      <rPr>
        <b/>
        <sz val="12"/>
        <color theme="0"/>
        <rFont val="Arial"/>
        <family val="2"/>
        <scheme val="major"/>
      </rPr>
      <t>ДЕЙСТВИЯ</t>
    </r>
  </si>
  <si>
    <r>
      <rPr>
        <b/>
        <sz val="12"/>
        <color theme="0"/>
        <rFont val="Arial"/>
        <family val="2"/>
        <scheme val="major"/>
      </rPr>
      <t>НАЗАД</t>
    </r>
    <r>
      <rPr>
        <b/>
        <sz val="11"/>
        <color theme="0"/>
        <rFont val="Tahoma"/>
        <family val="2"/>
      </rPr>
      <t xml:space="preserve"> </t>
    </r>
    <r>
      <rPr>
        <b/>
        <sz val="14"/>
        <color theme="0"/>
        <rFont val="Wingdings"/>
        <charset val="2"/>
      </rPr>
      <t>Û</t>
    </r>
  </si>
  <si>
    <r>
      <rPr>
        <b/>
        <sz val="14"/>
        <color theme="0"/>
        <rFont val="Wingdings"/>
        <charset val="2"/>
      </rPr>
      <t>Ü</t>
    </r>
    <r>
      <rPr>
        <b/>
        <sz val="11"/>
        <color theme="0"/>
        <rFont val="Tahoma"/>
        <family val="2"/>
      </rPr>
      <t xml:space="preserve"> </t>
    </r>
    <r>
      <rPr>
        <b/>
        <sz val="12"/>
        <color theme="0"/>
        <rFont val="Arial"/>
        <family val="2"/>
        <scheme val="major"/>
      </rPr>
      <t>МКВ2</t>
    </r>
  </si>
  <si>
    <r>
      <rPr>
        <b/>
        <sz val="9"/>
        <color indexed="23"/>
        <rFont val="Webdings"/>
        <family val="1"/>
        <charset val="2"/>
      </rPr>
      <t>i</t>
    </r>
    <r>
      <rPr>
        <b/>
        <sz val="9"/>
        <color indexed="23"/>
        <rFont val="Arial"/>
        <family val="2"/>
        <scheme val="major"/>
      </rPr>
      <t xml:space="preserve"> Обратите внимание на то, что для обозначения десятичных долей используется точка [.]. Не следует применять знаки для разделения тысяч.</t>
    </r>
  </si>
  <si>
    <r>
      <rPr>
        <b/>
        <sz val="9"/>
        <color indexed="23"/>
        <rFont val="Webdings"/>
        <family val="1"/>
        <charset val="2"/>
      </rPr>
      <t>i</t>
    </r>
    <r>
      <rPr>
        <b/>
        <sz val="9"/>
        <color indexed="23"/>
        <rFont val="Arial"/>
        <family val="2"/>
      </rPr>
      <t xml:space="preserve"> Скройте секции или строчки, в соответствии с Вашим кадастром выбросов.</t>
    </r>
  </si>
  <si>
    <r>
      <rPr>
        <b/>
        <sz val="14"/>
        <color theme="0"/>
        <rFont val="Wingdings"/>
        <charset val="2"/>
      </rPr>
      <t>Ü</t>
    </r>
    <r>
      <rPr>
        <b/>
        <sz val="11"/>
        <color theme="0"/>
        <rFont val="Tahoma"/>
        <family val="2"/>
      </rPr>
      <t xml:space="preserve"> </t>
    </r>
    <r>
      <rPr>
        <b/>
        <sz val="12"/>
        <color theme="0"/>
        <rFont val="Arial"/>
        <family val="2"/>
        <scheme val="major"/>
      </rPr>
      <t>ВПЕРЕД</t>
    </r>
  </si>
  <si>
    <r>
      <rPr>
        <b/>
        <sz val="9"/>
        <color indexed="23"/>
        <rFont val="Webdings"/>
        <family val="1"/>
        <charset val="2"/>
      </rPr>
      <t>i</t>
    </r>
    <r>
      <rPr>
        <b/>
        <sz val="9"/>
        <color indexed="23"/>
        <rFont val="Arial"/>
        <family val="2"/>
        <scheme val="major"/>
      </rPr>
      <t xml:space="preserve"> Копируйте столько таблиц "МКВ" для Мониторинга кадастра выбросов, сколько Вам необходимо.</t>
    </r>
  </si>
  <si>
    <r>
      <rPr>
        <b/>
        <sz val="9"/>
        <color indexed="23"/>
        <rFont val="Webdings"/>
        <family val="1"/>
        <charset val="2"/>
      </rPr>
      <t xml:space="preserve">i </t>
    </r>
    <r>
      <rPr>
        <b/>
        <sz val="9"/>
        <color indexed="23"/>
        <rFont val="Arial"/>
        <family val="2"/>
      </rPr>
      <t>Скройте секции или строчки, в соответствии с Вашим кадастром выбросов.</t>
    </r>
  </si>
  <si>
    <r>
      <rPr>
        <b/>
        <sz val="9"/>
        <color indexed="23"/>
        <rFont val="Webdings"/>
        <family val="1"/>
        <charset val="2"/>
      </rPr>
      <t>i</t>
    </r>
    <r>
      <rPr>
        <b/>
        <sz val="9"/>
        <color indexed="23"/>
        <rFont val="Wingdings"/>
        <charset val="2"/>
      </rPr>
      <t xml:space="preserve"> </t>
    </r>
    <r>
      <rPr>
        <b/>
        <sz val="9"/>
        <color indexed="23"/>
        <rFont val="Arial"/>
        <family val="2"/>
        <scheme val="major"/>
      </rPr>
      <t>Скройте строчки, в соответствии с временным графиком Вашего плана действий.</t>
    </r>
  </si>
  <si>
    <t>Прогнозы для обычного сценария развития на долгосрочный период, 
т.е. после 2030 года (если применимо)</t>
  </si>
  <si>
    <r>
      <rPr>
        <b/>
        <sz val="9"/>
        <color indexed="23"/>
        <rFont val="Webdings"/>
        <family val="1"/>
        <charset val="2"/>
      </rPr>
      <t>i</t>
    </r>
    <r>
      <rPr>
        <b/>
        <sz val="11"/>
        <color indexed="23"/>
        <rFont val="Arial"/>
        <family val="2"/>
        <scheme val="major"/>
      </rPr>
      <t xml:space="preserve"> </t>
    </r>
    <r>
      <rPr>
        <b/>
        <sz val="9"/>
        <color indexed="23"/>
        <rFont val="Arial"/>
        <family val="2"/>
        <scheme val="major"/>
      </rPr>
      <t>Скройте строчки, в соответствии с временным графиком Вашего плана действий.</t>
    </r>
  </si>
  <si>
    <r>
      <rPr>
        <b/>
        <sz val="9"/>
        <color indexed="23"/>
        <rFont val="Webdings"/>
        <family val="1"/>
        <charset val="2"/>
      </rPr>
      <t xml:space="preserve">i </t>
    </r>
    <r>
      <rPr>
        <b/>
        <sz val="9"/>
        <color indexed="23"/>
        <rFont val="Arial"/>
        <family val="2"/>
      </rPr>
      <t>Скопируйте столько таблиц "Образец совершенства" для Ключевых Действий, сколько необходимо.</t>
    </r>
  </si>
  <si>
    <r>
      <rPr>
        <b/>
        <sz val="9"/>
        <color indexed="23"/>
        <rFont val="Webdings"/>
        <family val="1"/>
        <charset val="2"/>
      </rPr>
      <t>i</t>
    </r>
    <r>
      <rPr>
        <b/>
        <sz val="9"/>
        <color indexed="23"/>
        <rFont val="Arial"/>
        <family val="2"/>
        <scheme val="major"/>
      </rPr>
      <t xml:space="preserve"> Выберете x для нужного варианта.</t>
    </r>
  </si>
  <si>
    <t>Оснoвные энергетические и финансовые показатели</t>
  </si>
  <si>
    <r>
      <rPr>
        <b/>
        <sz val="9"/>
        <color indexed="23"/>
        <rFont val="Webdings"/>
        <family val="1"/>
        <charset val="2"/>
      </rPr>
      <t>i</t>
    </r>
    <r>
      <rPr>
        <b/>
        <sz val="9"/>
        <color indexed="23"/>
        <rFont val="Arial"/>
        <family val="2"/>
      </rPr>
      <t xml:space="preserve"> Для того, чтобы визуализировать результаты представленной ниже таблицы и сделать финансовую оценку полученных/прогнозируемых результатов от конкретного действия, Вам следует заполнить все соответствующие белые клетки, для того года, когда были сделаны инвестиции.</t>
    </r>
  </si>
  <si>
    <t>Расходы на реализацию [€]</t>
  </si>
  <si>
    <r>
      <t xml:space="preserve">НАЗАД </t>
    </r>
    <r>
      <rPr>
        <b/>
        <sz val="14"/>
        <color indexed="9"/>
        <rFont val="Wingdings"/>
        <charset val="2"/>
      </rPr>
      <t>Û</t>
    </r>
  </si>
  <si>
    <r>
      <rPr>
        <b/>
        <sz val="14"/>
        <color indexed="9"/>
        <rFont val="Wingdings"/>
        <charset val="2"/>
      </rPr>
      <t>Ü</t>
    </r>
    <r>
      <rPr>
        <b/>
        <sz val="12"/>
        <color indexed="9"/>
        <rFont val="Arial"/>
        <family val="2"/>
      </rPr>
      <t xml:space="preserve"> ВПЕРЕД</t>
    </r>
  </si>
  <si>
    <t>Доля местного производства энергии в общем конечном энергопотреблении</t>
  </si>
  <si>
    <t>Конечное энергопотребление</t>
  </si>
  <si>
    <t>Долгосрочный</t>
  </si>
  <si>
    <r>
      <rPr>
        <b/>
        <sz val="9"/>
        <color indexed="23"/>
        <rFont val="Webdings"/>
        <family val="1"/>
        <charset val="2"/>
      </rPr>
      <t>i</t>
    </r>
    <r>
      <rPr>
        <b/>
        <sz val="9"/>
        <color indexed="23"/>
        <rFont val="Arial"/>
        <family val="2"/>
      </rPr>
      <t xml:space="preserve"> Данный отчет относится к мониторингу реализации действий по смягчению, указанных в ПДУЭРК.</t>
    </r>
  </si>
  <si>
    <t>Прогноз сокращения выбросов парниковых газов в связи с завершенными действиями</t>
  </si>
  <si>
    <t>Прогноз сокращения выбросов парниковых газов в связи с текущими действиями</t>
  </si>
  <si>
    <t>Прогноз сокращения выбросов парниковых газов в связи с не начатыми действиями</t>
  </si>
  <si>
    <r>
      <rPr>
        <b/>
        <sz val="9"/>
        <color indexed="23"/>
        <rFont val="Webdings"/>
        <family val="1"/>
        <charset val="2"/>
      </rPr>
      <t>i</t>
    </r>
    <r>
      <rPr>
        <b/>
        <sz val="9"/>
        <color indexed="23"/>
        <rFont val="Arial"/>
        <family val="2"/>
        <scheme val="major"/>
      </rPr>
      <t xml:space="preserve"> Введите значения (данные) в соответствии с числом включенных МКВ.</t>
    </r>
  </si>
  <si>
    <r>
      <rPr>
        <b/>
        <sz val="14"/>
        <color theme="0"/>
        <rFont val="Wingdings"/>
        <charset val="2"/>
      </rPr>
      <t>Ü</t>
    </r>
    <r>
      <rPr>
        <b/>
        <sz val="12"/>
        <color theme="0"/>
        <rFont val="Arial"/>
        <family val="2"/>
        <scheme val="major"/>
      </rPr>
      <t xml:space="preserve"> ВПЕРЕД</t>
    </r>
  </si>
  <si>
    <t xml:space="preserve">Идентифицированы и приоритезированы возможные сектора действий </t>
  </si>
  <si>
    <t>Производится регулярный мониторинг прогресса, а результаты мониторинга сообщаются соответствующим лицам, принимающим решения</t>
  </si>
  <si>
    <r>
      <rPr>
        <u val="double"/>
        <sz val="10"/>
        <color indexed="8"/>
        <rFont val="Arial"/>
        <family val="2"/>
      </rPr>
      <t xml:space="preserve">Стратегия по адаптации </t>
    </r>
    <r>
      <rPr>
        <sz val="10"/>
        <color indexed="8"/>
        <rFont val="Arial"/>
        <family val="2"/>
      </rPr>
      <t xml:space="preserve">и/или </t>
    </r>
    <r>
      <rPr>
        <u val="double"/>
        <sz val="10"/>
        <color indexed="8"/>
        <rFont val="Arial"/>
        <family val="2"/>
      </rPr>
      <t>План действий</t>
    </r>
    <r>
      <rPr>
        <sz val="10"/>
        <color indexed="8"/>
        <rFont val="Arial"/>
        <family val="2"/>
      </rPr>
      <t xml:space="preserve"> обновлены, пересмотрены и исправлены в соответствии с выводами процедуры мониторинга и оценки </t>
    </r>
  </si>
  <si>
    <t>Команда (должностное лицо) по реализации адаптационной политики назначено местной властью, а также четко определенны ее (его) обязательства</t>
  </si>
  <si>
    <r>
      <rPr>
        <b/>
        <sz val="14"/>
        <color theme="0"/>
        <rFont val="Wingdings"/>
        <charset val="2"/>
      </rPr>
      <t>Ü</t>
    </r>
    <r>
      <rPr>
        <b/>
        <sz val="12"/>
        <color theme="0"/>
        <rFont val="Arial"/>
        <family val="2"/>
        <scheme val="minor"/>
      </rPr>
      <t xml:space="preserve"> ВПЕРЕД</t>
    </r>
  </si>
  <si>
    <r>
      <rPr>
        <sz val="9"/>
        <color indexed="55"/>
        <rFont val="Webdings"/>
        <family val="1"/>
        <charset val="2"/>
      </rPr>
      <t>i</t>
    </r>
    <r>
      <rPr>
        <sz val="9"/>
        <color indexed="55"/>
        <rFont val="Arial"/>
        <family val="2"/>
        <scheme val="major"/>
      </rPr>
      <t xml:space="preserve"> Добавьте столько строчек, сколько необходимо</t>
    </r>
  </si>
  <si>
    <r>
      <rPr>
        <sz val="9"/>
        <color indexed="55"/>
        <rFont val="Ebrima"/>
      </rPr>
      <t></t>
    </r>
    <r>
      <rPr>
        <sz val="9"/>
        <color indexed="55"/>
        <rFont val="Arial"/>
        <family val="2"/>
        <scheme val="major"/>
      </rPr>
      <t xml:space="preserve"> Нажмите сюда, чтобы послать Вашу Оценку(и) рисков и уязвимости по адресу: helpdesk@mayors-adapt.eu, в результате чего она(они) будет(будут) доступна(ы) на Вашем профиле на сайте Соглашения мэров.</t>
    </r>
  </si>
  <si>
    <r>
      <rPr>
        <u val="double"/>
        <sz val="11"/>
        <rFont val="Arial"/>
        <family val="2"/>
      </rPr>
      <t>Риски, связанные с изменением климата</t>
    </r>
    <r>
      <rPr>
        <sz val="11"/>
        <rFont val="Arial"/>
        <family val="2"/>
      </rPr>
      <t>, важные для Вашего местного органа власти или для региона</t>
    </r>
  </si>
  <si>
    <r>
      <rPr>
        <sz val="9"/>
        <color indexed="55"/>
        <rFont val="Webdings"/>
        <family val="1"/>
        <charset val="2"/>
      </rPr>
      <t>i</t>
    </r>
    <r>
      <rPr>
        <sz val="9"/>
        <color indexed="55"/>
        <rFont val="Arial"/>
        <family val="2"/>
        <scheme val="major"/>
      </rPr>
      <t xml:space="preserve"> Нажмите, чтобы увидеть примеры показателей, связанных с уязвимостями</t>
    </r>
  </si>
  <si>
    <r>
      <rPr>
        <sz val="9"/>
        <color indexed="55"/>
        <rFont val="Webdings"/>
        <family val="1"/>
        <charset val="2"/>
      </rPr>
      <t>i</t>
    </r>
    <r>
      <rPr>
        <sz val="9"/>
        <color indexed="55"/>
        <rFont val="Arial"/>
        <family val="2"/>
        <scheme val="major"/>
      </rPr>
      <t xml:space="preserve"> Заполнить исключительно для тех климатических угроз, которые касаются Вашего местного органа власти.</t>
    </r>
  </si>
  <si>
    <r>
      <rPr>
        <sz val="9"/>
        <color indexed="55"/>
        <rFont val="Webdings"/>
        <family val="1"/>
        <charset val="2"/>
      </rPr>
      <t>i</t>
    </r>
    <r>
      <rPr>
        <sz val="9"/>
        <color indexed="55"/>
        <rFont val="Arial"/>
        <family val="2"/>
        <scheme val="major"/>
      </rPr>
      <t xml:space="preserve"> Скройте строчки, не касающиеся Вашего местного органа власти</t>
    </r>
  </si>
  <si>
    <r>
      <rPr>
        <sz val="9"/>
        <color indexed="55"/>
        <rFont val="Webdings"/>
        <family val="1"/>
        <charset val="2"/>
      </rPr>
      <t xml:space="preserve">i </t>
    </r>
    <r>
      <rPr>
        <sz val="9"/>
        <color indexed="55"/>
        <rFont val="Arial"/>
        <family val="2"/>
        <scheme val="major"/>
      </rPr>
      <t>Заполнить исключительно для тех секторов, которые подвержены воздействию в Вашем местном органе власти.</t>
    </r>
  </si>
  <si>
    <r>
      <rPr>
        <sz val="9"/>
        <color indexed="55"/>
        <rFont val="Webdings"/>
        <family val="1"/>
        <charset val="2"/>
      </rPr>
      <t>i</t>
    </r>
    <r>
      <rPr>
        <sz val="9"/>
        <color indexed="55"/>
        <rFont val="Arial"/>
        <family val="2"/>
        <scheme val="major"/>
      </rPr>
      <t xml:space="preserve"> Нажмите, чтобы увидеть примеры показателей, связанных с воздействием и секторами</t>
    </r>
  </si>
  <si>
    <t>Не инвестиционные</t>
  </si>
  <si>
    <r>
      <rPr>
        <sz val="9"/>
        <color indexed="23"/>
        <rFont val="Webdings"/>
        <family val="1"/>
        <charset val="2"/>
      </rPr>
      <t>i</t>
    </r>
    <r>
      <rPr>
        <sz val="9"/>
        <color indexed="23"/>
        <rFont val="Arial"/>
        <family val="2"/>
        <scheme val="major"/>
      </rPr>
      <t xml:space="preserve"> Опишите Ваши действия по адаптации в приведенной ниже таблице. Действия могут быть всесторонними (полноценными) или репрезентативными, и взятыми из одного или более документов, указанными местным органом власти в верхней таблице.</t>
    </r>
  </si>
  <si>
    <r>
      <rPr>
        <sz val="9"/>
        <color indexed="55"/>
        <rFont val="Webdings"/>
        <family val="1"/>
        <charset val="2"/>
      </rPr>
      <t>i</t>
    </r>
    <r>
      <rPr>
        <sz val="9"/>
        <color indexed="55"/>
        <rFont val="Arial"/>
        <family val="2"/>
        <scheme val="major"/>
      </rPr>
      <t xml:space="preserve"> Нижеприведенные таблицы и графики генерируются автоматически, в соответствии с теми данными, которые Вы ввели в предыдущих таблицах.</t>
    </r>
  </si>
  <si>
    <r>
      <rPr>
        <sz val="9"/>
        <color indexed="55"/>
        <rFont val="Webdings"/>
        <family val="1"/>
        <charset val="2"/>
      </rPr>
      <t>i</t>
    </r>
    <r>
      <rPr>
        <sz val="9"/>
        <color indexed="55"/>
        <rFont val="Arial"/>
        <family val="2"/>
        <scheme val="major"/>
      </rPr>
      <t xml:space="preserve"> Это приложение служит исключительно источником вдохновения. Все эти показатели не являются обязательными, это скорее иллюстративные примеры. Только показатели, базирующиеся на процессе (шкала A-B-C-D , предложенная в  "Шкале адаптации") являются обязательными.</t>
    </r>
  </si>
  <si>
    <r>
      <rPr>
        <b/>
        <sz val="14"/>
        <color theme="0"/>
        <rFont val="Wingdings"/>
        <charset val="2"/>
      </rPr>
      <t>y</t>
    </r>
    <r>
      <rPr>
        <b/>
        <sz val="10"/>
        <color theme="0"/>
        <rFont val="Tahoma"/>
        <family val="2"/>
      </rPr>
      <t xml:space="preserve"> </t>
    </r>
    <r>
      <rPr>
        <b/>
        <sz val="12"/>
        <color theme="0"/>
        <rFont val="Arial"/>
        <family val="2"/>
        <scheme val="major"/>
      </rPr>
      <t>ГЛАВНАЯ СТРАНИЦА</t>
    </r>
  </si>
  <si>
    <r>
      <rPr>
        <b/>
        <sz val="14"/>
        <color theme="0"/>
        <rFont val="Wingdings"/>
        <charset val="2"/>
      </rPr>
      <t>Ü</t>
    </r>
    <r>
      <rPr>
        <b/>
        <sz val="10"/>
        <color theme="0"/>
        <rFont val="Tahoma"/>
        <family val="2"/>
      </rPr>
      <t xml:space="preserve"> </t>
    </r>
    <r>
      <rPr>
        <b/>
        <sz val="12"/>
        <color theme="0"/>
        <rFont val="Arial"/>
        <family val="2"/>
        <scheme val="major"/>
      </rPr>
      <t>ДЕЙСТВИЯ ПО АДАПТАЦИИ</t>
    </r>
  </si>
  <si>
    <r>
      <rPr>
        <sz val="9"/>
        <color indexed="23"/>
        <rFont val="Webdings"/>
        <family val="1"/>
        <charset val="2"/>
      </rPr>
      <t>i</t>
    </r>
    <r>
      <rPr>
        <sz val="9"/>
        <color indexed="23"/>
        <rFont val="Arial"/>
        <family val="2"/>
        <scheme val="major"/>
      </rPr>
      <t xml:space="preserve"> Добавьте столько строчек, сколько необходимо.</t>
    </r>
  </si>
  <si>
    <r>
      <rPr>
        <b/>
        <sz val="14"/>
        <color theme="0"/>
        <rFont val="Wingdings"/>
        <charset val="2"/>
      </rPr>
      <t>Ü</t>
    </r>
    <r>
      <rPr>
        <b/>
        <sz val="10"/>
        <color theme="0"/>
        <rFont val="Tahoma"/>
        <family val="2"/>
      </rPr>
      <t xml:space="preserve"> </t>
    </r>
    <r>
      <rPr>
        <b/>
        <sz val="12"/>
        <color theme="0"/>
        <rFont val="Arial"/>
        <family val="2"/>
        <scheme val="major"/>
      </rPr>
      <t>РИСКИ И УЯЗВИМОСТИ</t>
    </r>
  </si>
  <si>
    <t>Факультативно (но очень рекомендуется для основных уязвимостей, перечисленных в закладке "Риски и уязвимости")</t>
  </si>
  <si>
    <t>Количество дней/ночей с экстремальной температурой  (по сравнению с базовыми годовыми/сезонными температурами в дневное/ночное время)</t>
  </si>
  <si>
    <t>Частота тепловых/холодных волн</t>
  </si>
  <si>
    <t>% (например, жилых/коммерческих/сельскохозяйственных/промышленных/туристических) территорий зоны риска (например, наводнения/засухи/удара тепловой волны/лесного пожара или пожара почвы)</t>
  </si>
  <si>
    <t>% серых/голубых/зеленых территорий, поврежденных вследствие экстремальных погодных условий/явлений (например, Эффект теплового острова, наводнение, горный обвал и/или оползень, лесной пожар/пожар почвы)</t>
  </si>
  <si>
    <t>Количество дней с перебоями коммунальных  услуг  (например, энергопоставки/водоснабжение, здравоохранение/гражданская защита/чрезвычайные ситуации, отходы)</t>
  </si>
  <si>
    <t>Количество травмированных/эвакуированных/передислоцированных в связи с экстремальными погодными явлениями (например, периодами аномальной жары или холода)</t>
  </si>
  <si>
    <t>Количество погибших в связи с экстремальным(и) погодным(и) явлением(ями) (например, периодами аномальной жары или холода)</t>
  </si>
  <si>
    <t>% местных видов (животных/растений), пораженных заболеваниями, связанными с экстремальными погодными условиями/явлениями</t>
  </si>
  <si>
    <t>% сельскохозяйственных потерь вследствие экстремальных погодных условий/событиями (например, засухи/нехватки воды, эрозии почвы)</t>
  </si>
  <si>
    <t>% изменений на изолированных территориях / уровне влажности почвы</t>
  </si>
  <si>
    <t>% изменений в потреблении воды для сельского хозяйства/ирригации</t>
  </si>
  <si>
    <t>% изменений в стоимости возобновления и реконструкции, связанных с экстремальными климатическими событиями</t>
  </si>
  <si>
    <t>Количество тренингов, предназначенных для сотрудников</t>
  </si>
  <si>
    <r>
      <t>ISO 37120 Sustainable Development of Communities: Indicators for City Services and Quality of Life (ISO May 2014)</t>
    </r>
    <r>
      <rPr>
        <i/>
        <sz val="9"/>
        <rFont val="Arial"/>
        <family val="2"/>
      </rPr>
      <t xml:space="preserve"> - Обратите внимание на то, что доступны только информационные сессии о стандартах.</t>
    </r>
  </si>
  <si>
    <t>Рассматриваемый сектор(а)</t>
  </si>
  <si>
    <r>
      <rPr>
        <sz val="9"/>
        <color indexed="55"/>
        <rFont val="Webdings"/>
        <family val="1"/>
        <charset val="2"/>
      </rPr>
      <t xml:space="preserve">i </t>
    </r>
    <r>
      <rPr>
        <sz val="9"/>
        <color indexed="55"/>
        <rFont val="Arial"/>
        <family val="2"/>
        <scheme val="major"/>
      </rPr>
      <t>Ниже представлен список примеров показателей (не исчерпывающий). Пожалуйста, выберите любые показатели, которые Ваш местный орган власти использует для оценки прогресса, и заполнители список, используя Ваши собственные показатели – просто, по необходимости,  добавьте или удалите строчки. Обратите внимание на то, что показатели классифицированы в соответствии с различными секторами и категориями, которые Вы можете найти в предыдущих таблицах данного шаблона.</t>
    </r>
  </si>
  <si>
    <t>Текущее население по сравнению с прогнозами на  2020г./2030г./2050г.</t>
  </si>
  <si>
    <t>% береговой линии, предназначенной для управляемой перегруппировки</t>
  </si>
  <si>
    <t xml:space="preserve">          и рассчитать собственный коэффициент выбросов, если обстоятельства другие. Это всего лишь один комплекс опорных значений и можно еще раз провести  ОЖЦ с целью определения диапазона  отклонений. Этот шаг будет сделан для следующего обновления этого пособия.</t>
  </si>
  <si>
    <t xml:space="preserve">   h.    Данных нет, однако предполагается, что уровень выбросов — низкий (однако выбросы вследствие потребления электричества тепловыми насосами следует подсчитывать, используя коэффициенты выбросов для электроэнергии). Местным властям, использующим эти технологии, рекомендуется попытаться получить такие данные.</t>
  </si>
  <si>
    <t>Биобензин</t>
  </si>
  <si>
    <t>Цветовые коды:</t>
  </si>
  <si>
    <t>Смягчение последствий изменения климата</t>
  </si>
  <si>
    <t>Заинтересованные стороны на других уровнях управления</t>
  </si>
  <si>
    <t>Электричество, произведенное из ВИЭ [МВтч]</t>
  </si>
  <si>
    <r>
      <rPr>
        <sz val="10"/>
        <color indexed="23"/>
        <rFont val="Webdings"/>
        <family val="1"/>
        <charset val="2"/>
      </rPr>
      <t xml:space="preserve">i </t>
    </r>
    <r>
      <rPr>
        <sz val="10"/>
        <color indexed="23"/>
        <rFont val="Arial"/>
        <family val="2"/>
        <scheme val="major"/>
      </rPr>
      <t>Пожалуйста, заполните следующий контрольный перечень самооценки используя систему шкалы А-B-C-D (представленную ниже) в столбце F (обязательно). Идентифицируйте Ваши следующие шаги/области возможного улучшения, посредством комментариев в столбце I  (по выбору). Средний статус каждого действия будет визуализирован посредством (автоматически рассчитываемой) паутинной диаграммы, представленной ниже, а также в графе «Обобщающий отчет».</t>
    </r>
  </si>
  <si>
    <r>
      <rPr>
        <sz val="11"/>
        <color indexed="23"/>
        <rFont val="Webdings"/>
        <family val="1"/>
        <charset val="2"/>
      </rPr>
      <t>i</t>
    </r>
    <r>
      <rPr>
        <sz val="8"/>
        <color indexed="23"/>
        <rFont val="Webdings"/>
        <family val="1"/>
        <charset val="2"/>
      </rPr>
      <t xml:space="preserve"> </t>
    </r>
    <r>
      <rPr>
        <sz val="9"/>
        <color indexed="23"/>
        <rFont val="Arial"/>
        <family val="2"/>
      </rPr>
      <t>Для количественной оценки риска/уязвимости и/или достигнутого результата, пожалуйста, нажмите сюда, чтобы увидеть примеры показателей (индикаторов).</t>
    </r>
  </si>
  <si>
    <t>% населения, проживающего на территориях с высоким уровнем риска (например, наводнения/засухи/ударов тепловых волн/ лесного пожара или пожара на целинных землях)</t>
  </si>
  <si>
    <t>Длина транспортной сети (например, дороги/железной дороги), расположенной в зонах риска (например, наводнения/засухи/ударов тепловых волн/ лесного пожара или пожара целинных земель)</t>
  </si>
  <si>
    <t>Текущее энергопотребление на душу населения по сравнению с прогнозами на 2020г./2030г./2050г.</t>
  </si>
  <si>
    <t>Текущее потребление воды на душу населения в сопоставлении с прогнозами на 2020г./2030г./2050г.</t>
  </si>
  <si>
    <t xml:space="preserve">   f.     Традиционная цифра по биодизелю из пальмового масла. Примите во внимание то, что эта цифра представляет самый худший сценарий для  растительного масла по этанолу, а это не обязательно традиционный сценарий. Эта цифра  не включает влияния прямых и косвенных изменений в землепользовании. Если учесть такие изменения, то цифра по умолчанию  могла бы достичь  9 т CO2-экв./МВтч, в случае конверсии лесных территорий в тропиках.</t>
  </si>
  <si>
    <t>Газоконденсатные жидкости</t>
  </si>
  <si>
    <t>ПРИЛОЖЕНИЕ - Показатели (индикаторы) адаптации</t>
  </si>
  <si>
    <t xml:space="preserve">   s) если критерии устойчивости во время производства соблюдаются</t>
  </si>
  <si>
    <t xml:space="preserve">   ns) если критерии устойчивости во время производства не соблюдаются</t>
  </si>
  <si>
    <t xml:space="preserve">   Коментарии к критериям устойчивости: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</si>
</sst>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_-;\-* #,##0.00\ _€_-;_-* &quot;-&quot;??\ _€_-;_-@_-"/>
    <numFmt numFmtId="165" formatCode="&quot;€&quot;#,##0.00;[Red]\-&quot;€&quot;#,##0.00"/>
    <numFmt numFmtId="166" formatCode="0.000"/>
    <numFmt numFmtId="167" formatCode="0.0"/>
    <numFmt numFmtId="168" formatCode="0_ ;\-0\ "/>
    <numFmt numFmtId="169" formatCode="_ * #,##0_ ;_ * \-#,##0_ ;_ * &quot;-&quot;??_ ;_ @_ "/>
    <numFmt numFmtId="170" formatCode="#,##0.00_ ;\-#,##0.00\ "/>
    <numFmt numFmtId="171" formatCode="&quot;€&quot;\ #,##0;[Red]&quot;€&quot;\ \-#,##0"/>
    <numFmt numFmtId="172" formatCode="[$-422]General"/>
  </numFmts>
  <fonts count="338" x14ac:knownFonts="1">
    <font>
      <sz val="11"/>
      <color theme="1"/>
      <name val="Arial"/>
      <family val="2"/>
      <scheme val="minor"/>
    </font>
    <font>
      <b/>
      <sz val="10"/>
      <color indexed="9"/>
      <name val="Tahoma"/>
      <family val="2"/>
    </font>
    <font>
      <b/>
      <sz val="10"/>
      <name val="Arial"/>
      <family val="2"/>
    </font>
    <font>
      <sz val="11"/>
      <name val="Arial"/>
      <family val="2"/>
    </font>
    <font>
      <sz val="10"/>
      <name val="Arial"/>
      <family val="2"/>
    </font>
    <font>
      <b/>
      <sz val="11"/>
      <name val="Arial"/>
      <family val="2"/>
    </font>
    <font>
      <b/>
      <sz val="10"/>
      <name val="Arial"/>
      <family val="2"/>
    </font>
    <font>
      <sz val="8"/>
      <name val="Arial"/>
      <family val="2"/>
    </font>
    <font>
      <u val="double"/>
      <sz val="11"/>
      <name val="Arial"/>
      <family val="2"/>
    </font>
    <font>
      <b/>
      <sz val="8"/>
      <name val="Arial"/>
      <family val="2"/>
    </font>
    <font>
      <b/>
      <sz val="11"/>
      <color indexed="9"/>
      <name val="Arial"/>
      <family val="2"/>
    </font>
    <font>
      <b/>
      <u val="double"/>
      <sz val="10"/>
      <name val="Arial"/>
      <family val="2"/>
    </font>
    <font>
      <b/>
      <sz val="11"/>
      <color indexed="57"/>
      <name val="Arial"/>
      <family val="2"/>
    </font>
    <font>
      <b/>
      <u val="double"/>
      <sz val="10"/>
      <color indexed="9"/>
      <name val="Arial"/>
      <family val="2"/>
    </font>
    <font>
      <u val="double"/>
      <sz val="10"/>
      <color indexed="8"/>
      <name val="Arial"/>
      <family val="2"/>
    </font>
    <font>
      <sz val="10"/>
      <color indexed="8"/>
      <name val="Arial"/>
      <family val="2"/>
    </font>
    <font>
      <i/>
      <sz val="9"/>
      <name val="Arial"/>
      <family val="2"/>
    </font>
    <font>
      <b/>
      <u val="double"/>
      <sz val="11"/>
      <color indexed="9"/>
      <name val="Arial"/>
      <family val="2"/>
    </font>
    <font>
      <b/>
      <sz val="10"/>
      <color indexed="9"/>
      <name val="Arial"/>
      <family val="2"/>
    </font>
    <font>
      <b/>
      <sz val="12"/>
      <color indexed="9"/>
      <name val="Arial"/>
      <family val="2"/>
    </font>
    <font>
      <b/>
      <sz val="14"/>
      <color indexed="9"/>
      <name val="Wingdings"/>
      <charset val="2"/>
    </font>
    <font>
      <b/>
      <sz val="16"/>
      <color indexed="55"/>
      <name val="Wingdings"/>
      <charset val="2"/>
    </font>
    <font>
      <b/>
      <sz val="16"/>
      <color indexed="55"/>
      <name val="Wingdings"/>
      <charset val="2"/>
    </font>
    <font>
      <sz val="10"/>
      <color indexed="23"/>
      <name val="Tahoma"/>
      <family val="2"/>
    </font>
    <font>
      <sz val="11"/>
      <color indexed="23"/>
      <name val="Webdings"/>
      <family val="1"/>
      <charset val="2"/>
    </font>
    <font>
      <sz val="10"/>
      <color indexed="23"/>
      <name val="Arial"/>
      <family val="2"/>
    </font>
    <font>
      <sz val="11"/>
      <color indexed="23"/>
      <name val="Arial"/>
      <family val="2"/>
    </font>
    <font>
      <b/>
      <sz val="10"/>
      <color indexed="56"/>
      <name val="Arial"/>
      <family val="2"/>
    </font>
    <font>
      <sz val="10"/>
      <color indexed="9"/>
      <name val="Arial"/>
      <family val="2"/>
    </font>
    <font>
      <b/>
      <u/>
      <sz val="10"/>
      <color indexed="56"/>
      <name val="Arial"/>
      <family val="2"/>
    </font>
    <font>
      <sz val="10"/>
      <name val="Arial"/>
      <family val="2"/>
    </font>
    <font>
      <b/>
      <sz val="24"/>
      <color indexed="9"/>
      <name val="Arial"/>
      <family val="2"/>
    </font>
    <font>
      <sz val="12"/>
      <name val="Arial"/>
      <family val="2"/>
    </font>
    <font>
      <b/>
      <u val="double"/>
      <vertAlign val="subscript"/>
      <sz val="10"/>
      <name val="Arial"/>
      <family val="2"/>
    </font>
    <font>
      <u val="double"/>
      <sz val="10"/>
      <name val="Arial"/>
      <family val="2"/>
    </font>
    <font>
      <sz val="9"/>
      <name val="Arial"/>
      <family val="2"/>
    </font>
    <font>
      <b/>
      <sz val="9"/>
      <name val="Arial"/>
      <family val="2"/>
    </font>
    <font>
      <b/>
      <i/>
      <sz val="10"/>
      <name val="Arial"/>
      <family val="2"/>
    </font>
    <font>
      <i/>
      <sz val="10"/>
      <name val="Arial"/>
      <family val="2"/>
    </font>
    <font>
      <b/>
      <sz val="11"/>
      <color indexed="23"/>
      <name val="Arial"/>
      <family val="2"/>
    </font>
    <font>
      <b/>
      <sz val="11"/>
      <color indexed="23"/>
      <name val="Webdings"/>
      <family val="1"/>
      <charset val="2"/>
    </font>
    <font>
      <b/>
      <sz val="9"/>
      <color indexed="23"/>
      <name val="Arial"/>
      <family val="2"/>
    </font>
    <font>
      <b/>
      <sz val="12"/>
      <name val="Arial"/>
      <family val="2"/>
    </font>
    <font>
      <b/>
      <sz val="12"/>
      <color indexed="49"/>
      <name val="Arial"/>
      <family val="2"/>
    </font>
    <font>
      <b/>
      <sz val="11"/>
      <color indexed="49"/>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sz val="24"/>
      <name val="Arial"/>
      <family val="2"/>
    </font>
    <font>
      <strike/>
      <sz val="11"/>
      <name val="Arial"/>
      <family val="2"/>
    </font>
    <font>
      <strike/>
      <sz val="11"/>
      <color indexed="48"/>
      <name val="Arial"/>
      <family val="2"/>
    </font>
    <font>
      <i/>
      <sz val="11"/>
      <color indexed="23"/>
      <name val="Arial"/>
      <family val="2"/>
    </font>
    <font>
      <vertAlign val="subscript"/>
      <sz val="11"/>
      <name val="Arial"/>
      <family val="2"/>
    </font>
    <font>
      <i/>
      <sz val="11"/>
      <name val="Arial"/>
      <family val="2"/>
    </font>
    <font>
      <sz val="11"/>
      <color indexed="10"/>
      <name val="Arial"/>
      <family val="2"/>
    </font>
    <font>
      <i/>
      <u val="double"/>
      <sz val="9"/>
      <name val="Arial"/>
      <family val="2"/>
    </font>
    <font>
      <b/>
      <vertAlign val="subscript"/>
      <sz val="10"/>
      <name val="Arial"/>
      <family val="2"/>
    </font>
    <font>
      <b/>
      <vertAlign val="subscript"/>
      <sz val="11"/>
      <name val="Arial"/>
      <family val="2"/>
    </font>
    <font>
      <u/>
      <sz val="10"/>
      <color indexed="12"/>
      <name val="Arial"/>
      <family val="2"/>
    </font>
    <font>
      <b/>
      <i/>
      <sz val="11"/>
      <name val="Arial"/>
      <family val="2"/>
    </font>
    <font>
      <b/>
      <i/>
      <sz val="11"/>
      <color indexed="9"/>
      <name val="Arial"/>
      <family val="2"/>
    </font>
    <font>
      <u val="double"/>
      <sz val="8.5"/>
      <name val="Arial"/>
      <family val="2"/>
    </font>
    <font>
      <sz val="10"/>
      <name val="Wingdings 2"/>
      <family val="1"/>
      <charset val="2"/>
    </font>
    <font>
      <sz val="10"/>
      <color indexed="53"/>
      <name val="Arial"/>
      <family val="2"/>
    </font>
    <font>
      <sz val="10"/>
      <color indexed="10"/>
      <name val="Arial"/>
      <family val="2"/>
    </font>
    <font>
      <strike/>
      <sz val="10"/>
      <color indexed="10"/>
      <name val="Arial"/>
      <family val="2"/>
    </font>
    <font>
      <sz val="10"/>
      <name val="Calibri"/>
      <family val="2"/>
    </font>
    <font>
      <sz val="11"/>
      <name val="Calibri"/>
      <family val="2"/>
    </font>
    <font>
      <i/>
      <sz val="8"/>
      <name val="Arial"/>
      <family val="2"/>
    </font>
    <font>
      <b/>
      <sz val="9"/>
      <color indexed="10"/>
      <name val="Tahoma"/>
      <family val="2"/>
    </font>
    <font>
      <sz val="9"/>
      <color indexed="81"/>
      <name val="Tahoma"/>
      <family val="2"/>
    </font>
    <font>
      <b/>
      <i/>
      <sz val="12"/>
      <name val="Arial"/>
      <family val="2"/>
    </font>
    <font>
      <sz val="10"/>
      <name val="Arial"/>
      <family val="2"/>
    </font>
    <font>
      <b/>
      <sz val="11"/>
      <color indexed="17"/>
      <name val="Tahoma"/>
      <family val="2"/>
    </font>
    <font>
      <sz val="10"/>
      <color indexed="22"/>
      <name val="Tahoma"/>
      <family val="2"/>
    </font>
    <font>
      <b/>
      <sz val="11"/>
      <name val="Tahoma"/>
      <family val="2"/>
    </font>
    <font>
      <sz val="9"/>
      <color indexed="56"/>
      <name val="Arial"/>
      <family val="2"/>
    </font>
    <font>
      <b/>
      <sz val="9"/>
      <color indexed="56"/>
      <name val="Arial"/>
      <family val="2"/>
    </font>
    <font>
      <b/>
      <u val="double"/>
      <sz val="10"/>
      <color indexed="56"/>
      <name val="Arial"/>
      <family val="2"/>
    </font>
    <font>
      <b/>
      <u val="double"/>
      <vertAlign val="subscript"/>
      <sz val="10"/>
      <color indexed="56"/>
      <name val="Arial"/>
      <family val="2"/>
    </font>
    <font>
      <b/>
      <sz val="9"/>
      <color indexed="81"/>
      <name val="Tahoma"/>
      <family val="2"/>
    </font>
    <font>
      <b/>
      <u val="double"/>
      <sz val="12"/>
      <color indexed="9"/>
      <name val="Arial"/>
      <family val="2"/>
    </font>
    <font>
      <b/>
      <sz val="11"/>
      <color indexed="56"/>
      <name val="Tahoma"/>
      <family val="2"/>
    </font>
    <font>
      <sz val="11"/>
      <color theme="1"/>
      <name val="Arial"/>
      <family val="2"/>
      <scheme val="minor"/>
    </font>
    <font>
      <b/>
      <sz val="9"/>
      <color theme="0"/>
      <name val="Arial"/>
      <family val="2"/>
    </font>
    <font>
      <u/>
      <sz val="10"/>
      <color theme="5"/>
      <name val="Tahoma"/>
      <family val="2"/>
    </font>
    <font>
      <sz val="9"/>
      <color theme="1"/>
      <name val="Arial"/>
      <family val="2"/>
    </font>
    <font>
      <sz val="11"/>
      <color theme="5"/>
      <name val="Calibri"/>
      <family val="2"/>
    </font>
    <font>
      <b/>
      <sz val="11"/>
      <color theme="6"/>
      <name val="Arial"/>
      <family val="2"/>
    </font>
    <font>
      <b/>
      <sz val="11"/>
      <color theme="1"/>
      <name val="Arial"/>
      <family val="2"/>
      <scheme val="minor"/>
    </font>
    <font>
      <sz val="11"/>
      <color theme="1"/>
      <name val="Arial"/>
      <family val="2"/>
    </font>
    <font>
      <sz val="10"/>
      <color rgb="FFFF0000"/>
      <name val="Arial"/>
      <family val="2"/>
    </font>
    <font>
      <sz val="11"/>
      <color theme="9" tint="-0.249977111117893"/>
      <name val="Arial"/>
      <family val="2"/>
    </font>
    <font>
      <sz val="11"/>
      <color theme="0"/>
      <name val="Arial"/>
      <family val="2"/>
    </font>
    <font>
      <b/>
      <sz val="10"/>
      <color rgb="FF7030A0"/>
      <name val="Arial"/>
      <family val="2"/>
    </font>
    <font>
      <sz val="11"/>
      <color theme="6" tint="-0.249977111117893"/>
      <name val="Arial"/>
      <family val="2"/>
    </font>
    <font>
      <sz val="8"/>
      <color theme="1"/>
      <name val="Arial"/>
      <family val="2"/>
    </font>
    <font>
      <b/>
      <sz val="11"/>
      <color theme="6" tint="-0.249977111117893"/>
      <name val="Arial"/>
      <family val="2"/>
    </font>
    <font>
      <b/>
      <sz val="11"/>
      <color theme="5"/>
      <name val="Arial"/>
      <family val="2"/>
    </font>
    <font>
      <b/>
      <sz val="11"/>
      <color rgb="FF7030A0"/>
      <name val="Arial"/>
      <family val="2"/>
    </font>
    <font>
      <sz val="11"/>
      <color rgb="FF7030A0"/>
      <name val="Arial"/>
      <family val="2"/>
    </font>
    <font>
      <i/>
      <sz val="10"/>
      <color theme="0" tint="-0.34998626667073579"/>
      <name val="Arial"/>
      <family val="2"/>
    </font>
    <font>
      <i/>
      <sz val="11"/>
      <color rgb="FFFF0000"/>
      <name val="Arial"/>
      <family val="2"/>
    </font>
    <font>
      <b/>
      <sz val="10"/>
      <color rgb="FFFF0000"/>
      <name val="Arial"/>
      <family val="2"/>
    </font>
    <font>
      <b/>
      <sz val="11"/>
      <color theme="1"/>
      <name val="Arial"/>
      <family val="2"/>
    </font>
    <font>
      <i/>
      <sz val="9"/>
      <color rgb="FFFF0000"/>
      <name val="Arial"/>
      <family val="2"/>
    </font>
    <font>
      <sz val="10"/>
      <color rgb="FF6C6864"/>
      <name val="Arial"/>
      <family val="2"/>
    </font>
    <font>
      <sz val="11"/>
      <color theme="5"/>
      <name val="Arial"/>
      <family val="2"/>
    </font>
    <font>
      <b/>
      <sz val="11"/>
      <color theme="0"/>
      <name val="Arial"/>
      <family val="2"/>
    </font>
    <font>
      <sz val="10"/>
      <color theme="1"/>
      <name val="Arial"/>
      <family val="2"/>
    </font>
    <font>
      <sz val="10"/>
      <color theme="6" tint="-0.249977111117893"/>
      <name val="Arial"/>
      <family val="2"/>
    </font>
    <font>
      <sz val="10"/>
      <color rgb="FF7030A0"/>
      <name val="Arial"/>
      <family val="2"/>
    </font>
    <font>
      <b/>
      <sz val="10"/>
      <color theme="6" tint="-0.249977111117893"/>
      <name val="Arial"/>
      <family val="2"/>
    </font>
    <font>
      <b/>
      <sz val="11"/>
      <color rgb="FFFFFFFF"/>
      <name val="Arial"/>
      <family val="2"/>
    </font>
    <font>
      <i/>
      <sz val="11"/>
      <color theme="6" tint="-0.249977111117893"/>
      <name val="Arial"/>
      <family val="2"/>
    </font>
    <font>
      <sz val="16"/>
      <color theme="6" tint="-0.249977111117893"/>
      <name val="Arial"/>
      <family val="2"/>
    </font>
    <font>
      <b/>
      <sz val="10"/>
      <color theme="0"/>
      <name val="Arial"/>
      <family val="2"/>
    </font>
    <font>
      <b/>
      <sz val="24"/>
      <color theme="0"/>
      <name val="Arial"/>
      <family val="2"/>
    </font>
    <font>
      <sz val="10"/>
      <color theme="9" tint="-0.249977111117893"/>
      <name val="Arial"/>
      <family val="2"/>
    </font>
    <font>
      <sz val="10"/>
      <color theme="0"/>
      <name val="Arial"/>
      <family val="2"/>
    </font>
    <font>
      <b/>
      <sz val="10"/>
      <color theme="1"/>
      <name val="Arial"/>
      <family val="2"/>
    </font>
    <font>
      <b/>
      <sz val="10"/>
      <color theme="0"/>
      <name val="Tahoma"/>
      <family val="2"/>
    </font>
    <font>
      <b/>
      <sz val="10"/>
      <color rgb="FFFFFFFF"/>
      <name val="Tahoma"/>
      <family val="2"/>
    </font>
    <font>
      <sz val="10"/>
      <color rgb="FF808080"/>
      <name val="Arial"/>
      <family val="2"/>
    </font>
    <font>
      <sz val="11"/>
      <color theme="0" tint="-0.34998626667073579"/>
      <name val="Arial"/>
      <family val="2"/>
    </font>
    <font>
      <sz val="10"/>
      <color theme="0" tint="-0.34998626667073579"/>
      <name val="Arial"/>
      <family val="2"/>
    </font>
    <font>
      <b/>
      <sz val="10"/>
      <color theme="0" tint="-0.34998626667073579"/>
      <name val="Arial"/>
      <family val="2"/>
    </font>
    <font>
      <i/>
      <sz val="10"/>
      <color rgb="FF6C6864"/>
      <name val="Arial"/>
      <family val="2"/>
    </font>
    <font>
      <b/>
      <sz val="8"/>
      <color theme="1"/>
      <name val="Arial"/>
      <family val="2"/>
    </font>
    <font>
      <sz val="8"/>
      <color theme="1"/>
      <name val="Arial"/>
      <family val="2"/>
      <scheme val="minor"/>
    </font>
    <font>
      <sz val="14"/>
      <color theme="1"/>
      <name val="Arial"/>
      <family val="2"/>
      <scheme val="major"/>
    </font>
    <font>
      <b/>
      <sz val="10"/>
      <color rgb="FF003068"/>
      <name val="Arial"/>
      <family val="2"/>
    </font>
    <font>
      <sz val="14"/>
      <color rgb="FFF8F8F8"/>
      <name val="Arial"/>
      <family val="2"/>
    </font>
    <font>
      <sz val="8"/>
      <color theme="9" tint="-0.249977111117893"/>
      <name val="Arial"/>
      <family val="2"/>
    </font>
    <font>
      <sz val="10"/>
      <color rgb="FF808080"/>
      <name val="Tahoma"/>
      <family val="2"/>
    </font>
    <font>
      <b/>
      <sz val="14"/>
      <color rgb="FF009999"/>
      <name val="Arial"/>
      <family val="2"/>
      <scheme val="minor"/>
    </font>
    <font>
      <b/>
      <sz val="10"/>
      <color theme="0" tint="-0.499984740745262"/>
      <name val="Arial"/>
      <family val="2"/>
    </font>
    <font>
      <sz val="8"/>
      <color theme="0" tint="-0.499984740745262"/>
      <name val="Arial"/>
      <family val="2"/>
      <scheme val="minor"/>
    </font>
    <font>
      <i/>
      <sz val="8"/>
      <color rgb="FF009999"/>
      <name val="Arial"/>
      <family val="2"/>
      <scheme val="minor"/>
    </font>
    <font>
      <b/>
      <sz val="12"/>
      <color rgb="FF009999"/>
      <name val="Arial"/>
      <family val="2"/>
      <scheme val="minor"/>
    </font>
    <font>
      <i/>
      <sz val="11"/>
      <color theme="9" tint="-0.249977111117893"/>
      <name val="Arial"/>
      <family val="2"/>
    </font>
    <font>
      <sz val="10"/>
      <name val="Arial"/>
      <family val="2"/>
      <scheme val="major"/>
    </font>
    <font>
      <sz val="8"/>
      <color rgb="FF808080"/>
      <name val="Arial"/>
      <family val="2"/>
    </font>
    <font>
      <sz val="8"/>
      <color rgb="FF6C6864"/>
      <name val="Arial"/>
      <family val="2"/>
    </font>
    <font>
      <sz val="10"/>
      <color theme="0" tint="-0.499984740745262"/>
      <name val="Arial"/>
      <family val="2"/>
      <scheme val="minor"/>
    </font>
    <font>
      <sz val="8"/>
      <color theme="1" tint="0.34998626667073579"/>
      <name val="Arial"/>
      <family val="2"/>
    </font>
    <font>
      <b/>
      <sz val="11"/>
      <color rgb="FF808080"/>
      <name val="Arial"/>
      <family val="2"/>
    </font>
    <font>
      <b/>
      <sz val="12"/>
      <color rgb="FFFF0000"/>
      <name val="Arial"/>
      <family val="2"/>
    </font>
    <font>
      <b/>
      <sz val="12"/>
      <color rgb="FF0066CC"/>
      <name val="Arial"/>
      <family val="2"/>
    </font>
    <font>
      <b/>
      <sz val="10"/>
      <color rgb="FF0066CC"/>
      <name val="Arial"/>
      <family val="2"/>
    </font>
    <font>
      <b/>
      <sz val="10"/>
      <color rgb="FF808080"/>
      <name val="Arial"/>
      <family val="2"/>
    </font>
    <font>
      <b/>
      <sz val="10"/>
      <color theme="1" tint="0.499984740745262"/>
      <name val="Arial"/>
      <family val="2"/>
    </font>
    <font>
      <sz val="11"/>
      <color rgb="FFFF0000"/>
      <name val="Arial"/>
      <family val="2"/>
    </font>
    <font>
      <sz val="10"/>
      <color rgb="FFFF0000"/>
      <name val="Tahoma"/>
      <family val="2"/>
    </font>
    <font>
      <sz val="11"/>
      <color theme="1"/>
      <name val="Tahoma"/>
      <family val="2"/>
    </font>
    <font>
      <b/>
      <sz val="11"/>
      <color rgb="FF0066CC"/>
      <name val="Arial"/>
      <family val="2"/>
    </font>
    <font>
      <b/>
      <sz val="11"/>
      <color rgb="FFFF0000"/>
      <name val="Arial"/>
      <family val="2"/>
    </font>
    <font>
      <strike/>
      <sz val="11"/>
      <color rgb="FFFF0000"/>
      <name val="Arial"/>
      <family val="2"/>
    </font>
    <font>
      <sz val="10"/>
      <name val="Arial"/>
      <family val="2"/>
      <scheme val="minor"/>
    </font>
    <font>
      <sz val="10"/>
      <color rgb="FFFF0000"/>
      <name val="Arial"/>
      <family val="2"/>
      <scheme val="minor"/>
    </font>
    <font>
      <b/>
      <i/>
      <sz val="11"/>
      <color theme="0" tint="-0.499984740745262"/>
      <name val="Arial"/>
      <family val="2"/>
    </font>
    <font>
      <b/>
      <sz val="11"/>
      <color rgb="FF00B050"/>
      <name val="Arial"/>
      <family val="2"/>
    </font>
    <font>
      <i/>
      <sz val="11"/>
      <color theme="0" tint="-0.499984740745262"/>
      <name val="Arial"/>
      <family val="2"/>
    </font>
    <font>
      <b/>
      <sz val="11"/>
      <name val="Arial"/>
      <family val="2"/>
      <scheme val="minor"/>
    </font>
    <font>
      <sz val="11"/>
      <color theme="0" tint="-4.9989318521683403E-2"/>
      <name val="Arial"/>
      <family val="2"/>
    </font>
    <font>
      <i/>
      <sz val="10"/>
      <color rgb="FFFF0000"/>
      <name val="Arial"/>
      <family val="2"/>
    </font>
    <font>
      <b/>
      <i/>
      <sz val="11"/>
      <color theme="0" tint="-4.9989318521683403E-2"/>
      <name val="Arial"/>
      <family val="2"/>
    </font>
    <font>
      <sz val="11"/>
      <name val="Arial"/>
      <family val="2"/>
      <scheme val="minor"/>
    </font>
    <font>
      <b/>
      <i/>
      <sz val="11"/>
      <color theme="0"/>
      <name val="Arial"/>
      <family val="2"/>
    </font>
    <font>
      <b/>
      <sz val="14"/>
      <color theme="0"/>
      <name val="Wingdings 2"/>
      <family val="1"/>
      <charset val="2"/>
    </font>
    <font>
      <b/>
      <i/>
      <sz val="9"/>
      <color rgb="FF003068"/>
      <name val="Arial"/>
      <family val="2"/>
    </font>
    <font>
      <b/>
      <sz val="10"/>
      <color rgb="FF97B42A"/>
      <name val="Wingdings 2"/>
      <family val="1"/>
      <charset val="2"/>
    </font>
    <font>
      <sz val="10"/>
      <color theme="0" tint="-0.249977111117893"/>
      <name val="Arial"/>
      <family val="2"/>
    </font>
    <font>
      <sz val="9"/>
      <color theme="1" tint="0.499984740745262"/>
      <name val="Arial"/>
      <family val="2"/>
    </font>
    <font>
      <sz val="10"/>
      <color rgb="FFE6E899"/>
      <name val="Arial"/>
      <family val="2"/>
    </font>
    <font>
      <sz val="10"/>
      <color rgb="FFF1F2C4"/>
      <name val="Arial"/>
      <family val="2"/>
    </font>
    <font>
      <sz val="10"/>
      <color rgb="FF003068"/>
      <name val="Arial"/>
      <family val="2"/>
      <charset val="238"/>
    </font>
    <font>
      <sz val="9"/>
      <color rgb="FF003068"/>
      <name val="Arial"/>
      <family val="2"/>
    </font>
    <font>
      <b/>
      <u/>
      <sz val="9"/>
      <color rgb="FF003068"/>
      <name val="Arial"/>
      <family val="2"/>
    </font>
    <font>
      <b/>
      <u/>
      <sz val="10"/>
      <color rgb="FF003068"/>
      <name val="Arial"/>
      <family val="2"/>
    </font>
    <font>
      <b/>
      <u/>
      <sz val="10"/>
      <color theme="0"/>
      <name val="Arial"/>
      <family val="2"/>
    </font>
    <font>
      <sz val="14"/>
      <color rgb="FF97B42A"/>
      <name val="Wingdings 2"/>
      <family val="1"/>
      <charset val="2"/>
    </font>
    <font>
      <sz val="8"/>
      <color rgb="FF00B050"/>
      <name val="Arial"/>
      <family val="2"/>
    </font>
    <font>
      <b/>
      <sz val="10"/>
      <name val="Arial"/>
      <family val="2"/>
      <scheme val="minor"/>
    </font>
    <font>
      <sz val="10"/>
      <color rgb="FFC00000"/>
      <name val="Arial"/>
      <family val="2"/>
      <scheme val="minor"/>
    </font>
    <font>
      <b/>
      <sz val="11"/>
      <color rgb="FF003068"/>
      <name val="Arial"/>
      <family val="2"/>
    </font>
    <font>
      <sz val="8"/>
      <color rgb="FF013068"/>
      <name val="Arial"/>
      <family val="2"/>
    </font>
    <font>
      <b/>
      <u val="double"/>
      <sz val="10"/>
      <color rgb="FF003068"/>
      <name val="Arial"/>
      <family val="2"/>
    </font>
    <font>
      <b/>
      <sz val="12"/>
      <color rgb="FF006AB3"/>
      <name val="Arial"/>
      <family val="2"/>
    </font>
    <font>
      <b/>
      <sz val="12"/>
      <color theme="0"/>
      <name val="Arial"/>
      <family val="2"/>
    </font>
    <font>
      <b/>
      <sz val="11"/>
      <color theme="0"/>
      <name val="Calibri"/>
      <family val="2"/>
    </font>
    <font>
      <sz val="10"/>
      <color rgb="FFFFC000"/>
      <name val="Arial"/>
      <family val="2"/>
    </font>
    <font>
      <sz val="11"/>
      <color rgb="FFFFC000"/>
      <name val="Arial"/>
      <family val="2"/>
      <charset val="238"/>
      <scheme val="minor"/>
    </font>
    <font>
      <sz val="11"/>
      <color rgb="FFF1F2C4"/>
      <name val="Arial"/>
      <family val="2"/>
      <scheme val="minor"/>
    </font>
    <font>
      <i/>
      <sz val="11"/>
      <color theme="1"/>
      <name val="Arial"/>
      <family val="2"/>
      <scheme val="minor"/>
    </font>
    <font>
      <b/>
      <sz val="8"/>
      <color rgb="FF006AB3"/>
      <name val="Arial"/>
      <family val="2"/>
    </font>
    <font>
      <b/>
      <sz val="10"/>
      <color rgb="FF006AB3"/>
      <name val="Arial"/>
      <family val="2"/>
    </font>
    <font>
      <sz val="8"/>
      <color theme="0" tint="-0.499984740745262"/>
      <name val="Arial"/>
      <family val="2"/>
    </font>
    <font>
      <sz val="10"/>
      <color theme="1"/>
      <name val="Arial"/>
      <family val="2"/>
      <scheme val="minor"/>
    </font>
    <font>
      <i/>
      <sz val="8"/>
      <color theme="0" tint="-0.499984740745262"/>
      <name val="Arial"/>
      <family val="2"/>
      <scheme val="minor"/>
    </font>
    <font>
      <sz val="11"/>
      <color theme="0" tint="-0.499984740745262"/>
      <name val="Arial"/>
      <family val="2"/>
      <scheme val="minor"/>
    </font>
    <font>
      <sz val="10"/>
      <color theme="0" tint="-0.499984740745262"/>
      <name val="Arial"/>
      <family val="2"/>
    </font>
    <font>
      <b/>
      <sz val="17"/>
      <color rgb="FF97B42A"/>
      <name val="Wingdings 2"/>
      <family val="1"/>
      <charset val="2"/>
    </font>
    <font>
      <b/>
      <sz val="10"/>
      <color rgb="FFFFC000"/>
      <name val="Arial"/>
      <family val="2"/>
    </font>
    <font>
      <sz val="9"/>
      <color rgb="FFF1F2C4"/>
      <name val="Arial"/>
      <family val="2"/>
    </font>
    <font>
      <sz val="8"/>
      <color theme="0"/>
      <name val="Arial"/>
      <family val="2"/>
    </font>
    <font>
      <sz val="10"/>
      <color theme="1" tint="0.499984740745262"/>
      <name val="Arial"/>
      <family val="2"/>
    </font>
    <font>
      <i/>
      <sz val="10"/>
      <color theme="9" tint="-0.249977111117893"/>
      <name val="Arial"/>
      <family val="2"/>
    </font>
    <font>
      <b/>
      <sz val="12"/>
      <color theme="0"/>
      <name val="Arial"/>
      <family val="2"/>
      <scheme val="major"/>
    </font>
    <font>
      <b/>
      <sz val="9"/>
      <color theme="0"/>
      <name val="Arial"/>
      <family val="2"/>
      <scheme val="major"/>
    </font>
    <font>
      <sz val="10"/>
      <color theme="4"/>
      <name val="Arial"/>
      <family val="2"/>
    </font>
    <font>
      <b/>
      <u val="double"/>
      <sz val="10"/>
      <color theme="4"/>
      <name val="Arial"/>
      <family val="2"/>
    </font>
    <font>
      <b/>
      <sz val="10"/>
      <color theme="4"/>
      <name val="Arial"/>
      <family val="2"/>
    </font>
    <font>
      <sz val="8"/>
      <color theme="4"/>
      <name val="Arial"/>
      <family val="2"/>
    </font>
    <font>
      <i/>
      <sz val="8"/>
      <color theme="4"/>
      <name val="Arial"/>
      <family val="2"/>
    </font>
    <font>
      <b/>
      <u/>
      <sz val="10"/>
      <color theme="5"/>
      <name val="Tahoma"/>
      <family val="2"/>
    </font>
    <font>
      <b/>
      <sz val="10"/>
      <color rgb="FFFFFFFF"/>
      <name val="Arial"/>
      <family val="2"/>
      <scheme val="major"/>
    </font>
    <font>
      <b/>
      <sz val="10"/>
      <color theme="0"/>
      <name val="Arial"/>
      <family val="2"/>
      <scheme val="major"/>
    </font>
    <font>
      <sz val="16"/>
      <color theme="0"/>
      <name val="Wingdings"/>
      <charset val="2"/>
    </font>
    <font>
      <sz val="16"/>
      <color theme="7"/>
      <name val="Wingdings"/>
      <charset val="2"/>
    </font>
    <font>
      <b/>
      <sz val="11"/>
      <color rgb="FF003068"/>
      <name val="Tahoma"/>
      <family val="2"/>
    </font>
    <font>
      <sz val="10"/>
      <color theme="9"/>
      <name val="Tahoma"/>
      <family val="2"/>
    </font>
    <font>
      <b/>
      <sz val="11"/>
      <color theme="6"/>
      <name val="Tahoma"/>
      <family val="2"/>
    </font>
    <font>
      <b/>
      <sz val="10"/>
      <color rgb="FF003068"/>
      <name val="Arial"/>
      <family val="2"/>
      <scheme val="major"/>
    </font>
    <font>
      <b/>
      <sz val="11"/>
      <color theme="0"/>
      <name val="Tahoma"/>
      <family val="2"/>
    </font>
    <font>
      <b/>
      <sz val="11"/>
      <color theme="0"/>
      <name val="Arial"/>
      <family val="2"/>
      <scheme val="major"/>
    </font>
    <font>
      <u val="double"/>
      <sz val="9"/>
      <color rgb="FFFF0000"/>
      <name val="Arial"/>
      <family val="2"/>
    </font>
    <font>
      <b/>
      <sz val="11"/>
      <color rgb="FFFF0000"/>
      <name val="Arial"/>
      <family val="2"/>
      <scheme val="minor"/>
    </font>
    <font>
      <b/>
      <sz val="14"/>
      <color theme="0"/>
      <name val="Arial"/>
      <family val="2"/>
      <scheme val="major"/>
    </font>
    <font>
      <b/>
      <sz val="16"/>
      <color theme="5"/>
      <name val="Wingdings"/>
      <charset val="2"/>
    </font>
    <font>
      <b/>
      <u val="double"/>
      <sz val="10"/>
      <color theme="0"/>
      <name val="Arial"/>
      <family val="2"/>
    </font>
    <font>
      <b/>
      <sz val="11"/>
      <color rgb="FFFFFFFF"/>
      <name val="Arial"/>
      <family val="2"/>
      <scheme val="major"/>
    </font>
    <font>
      <sz val="9"/>
      <color theme="4"/>
      <name val="Arial"/>
      <family val="2"/>
    </font>
    <font>
      <i/>
      <sz val="9"/>
      <color theme="4"/>
      <name val="Arial"/>
      <family val="2"/>
    </font>
    <font>
      <b/>
      <sz val="9"/>
      <color rgb="FF006AB3"/>
      <name val="Arial"/>
      <family val="2"/>
    </font>
    <font>
      <b/>
      <sz val="11"/>
      <color indexed="9"/>
      <name val="Arial"/>
      <family val="2"/>
      <scheme val="minor"/>
    </font>
    <font>
      <sz val="11"/>
      <color indexed="9"/>
      <name val="Arial"/>
      <family val="2"/>
      <scheme val="minor"/>
    </font>
    <font>
      <b/>
      <i/>
      <sz val="9"/>
      <color theme="1" tint="0.499984740745262"/>
      <name val="Arial"/>
      <family val="2"/>
    </font>
    <font>
      <b/>
      <sz val="8"/>
      <color theme="1" tint="0.499984740745262"/>
      <name val="Arial"/>
      <family val="2"/>
    </font>
    <font>
      <b/>
      <sz val="11"/>
      <color rgb="FFFFFFFF"/>
      <name val="Calibri"/>
      <family val="2"/>
    </font>
    <font>
      <u val="double"/>
      <sz val="11"/>
      <color theme="1"/>
      <name val="Arial"/>
      <family val="2"/>
    </font>
    <font>
      <sz val="10"/>
      <color theme="9" tint="-0.249977111117893"/>
      <name val="Arial"/>
      <family val="2"/>
      <scheme val="major"/>
    </font>
    <font>
      <u/>
      <sz val="10"/>
      <color rgb="FF808080"/>
      <name val="Tahoma"/>
      <family val="2"/>
    </font>
    <font>
      <u/>
      <sz val="11"/>
      <color theme="0" tint="-0.34998626667073579"/>
      <name val="Arial"/>
      <family val="2"/>
    </font>
    <font>
      <u/>
      <sz val="11"/>
      <color rgb="FFA1A1A1"/>
      <name val="Arial"/>
      <family val="2"/>
    </font>
    <font>
      <sz val="11"/>
      <color rgb="FFA1A1A1"/>
      <name val="Arial"/>
      <family val="2"/>
    </font>
    <font>
      <b/>
      <sz val="11"/>
      <color theme="0" tint="-0.34998626667073579"/>
      <name val="Arial"/>
      <family val="2"/>
    </font>
    <font>
      <b/>
      <sz val="8"/>
      <color theme="4"/>
      <name val="Arial"/>
      <family val="2"/>
    </font>
    <font>
      <b/>
      <sz val="8"/>
      <color theme="0"/>
      <name val="Arial"/>
      <family val="2"/>
      <scheme val="major"/>
    </font>
    <font>
      <sz val="10"/>
      <color rgb="FF003366"/>
      <name val="Arial"/>
      <family val="2"/>
    </font>
    <font>
      <b/>
      <sz val="10"/>
      <color rgb="FF003366"/>
      <name val="Arial"/>
      <family val="2"/>
    </font>
    <font>
      <b/>
      <u val="double"/>
      <sz val="10"/>
      <color theme="1"/>
      <name val="Arial"/>
      <family val="2"/>
    </font>
    <font>
      <u val="double"/>
      <sz val="10"/>
      <color theme="1"/>
      <name val="Arial"/>
      <family val="2"/>
    </font>
    <font>
      <sz val="7.5"/>
      <color rgb="FF808080"/>
      <name val="Arial"/>
      <family val="2"/>
    </font>
    <font>
      <b/>
      <sz val="10"/>
      <color rgb="FFFFFFFF"/>
      <name val="Arial"/>
      <family val="2"/>
    </font>
    <font>
      <u/>
      <sz val="10"/>
      <color theme="1"/>
      <name val="Arial"/>
      <family val="2"/>
    </font>
    <font>
      <b/>
      <vertAlign val="subscript"/>
      <sz val="10"/>
      <color theme="1"/>
      <name val="Arial"/>
      <family val="2"/>
    </font>
    <font>
      <b/>
      <sz val="10"/>
      <color rgb="FF181716"/>
      <name val="Arial"/>
      <family val="2"/>
    </font>
    <font>
      <b/>
      <u val="double"/>
      <sz val="11"/>
      <color theme="1"/>
      <name val="Arial"/>
      <family val="2"/>
    </font>
    <font>
      <b/>
      <sz val="11"/>
      <color indexed="23"/>
      <name val="Arial"/>
      <family val="2"/>
      <scheme val="major"/>
    </font>
    <font>
      <b/>
      <sz val="9"/>
      <color indexed="23"/>
      <name val="Arial"/>
      <family val="2"/>
      <scheme val="major"/>
    </font>
    <font>
      <vertAlign val="subscript"/>
      <sz val="11"/>
      <color theme="1"/>
      <name val="Arial"/>
      <family val="2"/>
    </font>
    <font>
      <b/>
      <i/>
      <sz val="11"/>
      <color theme="1"/>
      <name val="Arial"/>
      <family val="2"/>
    </font>
    <font>
      <b/>
      <i/>
      <sz val="11"/>
      <color rgb="FFFFFFFF"/>
      <name val="Arial"/>
      <family val="2"/>
    </font>
    <font>
      <b/>
      <sz val="9"/>
      <color rgb="FF808080"/>
      <name val="Arial"/>
      <family val="2"/>
    </font>
    <font>
      <b/>
      <sz val="9"/>
      <color rgb="FF808080"/>
      <name val="Webdings"/>
      <family val="1"/>
      <charset val="2"/>
    </font>
    <font>
      <b/>
      <i/>
      <sz val="9"/>
      <color rgb="FF908B86"/>
      <name val="Arial"/>
      <family val="2"/>
    </font>
    <font>
      <b/>
      <vertAlign val="subscript"/>
      <sz val="10"/>
      <color rgb="FF000000"/>
      <name val="Arial"/>
      <family val="2"/>
    </font>
    <font>
      <b/>
      <sz val="10"/>
      <color rgb="FF000000"/>
      <name val="Arial"/>
      <family val="2"/>
    </font>
    <font>
      <u/>
      <sz val="11"/>
      <name val="Arial"/>
      <family val="2"/>
    </font>
    <font>
      <sz val="11"/>
      <color rgb="FF181716"/>
      <name val="Arial"/>
      <family val="2"/>
    </font>
    <font>
      <b/>
      <sz val="11"/>
      <color rgb="FF181716"/>
      <name val="Arial"/>
      <family val="2"/>
    </font>
    <font>
      <i/>
      <sz val="11"/>
      <color theme="1"/>
      <name val="Arial"/>
      <family val="2"/>
    </font>
    <font>
      <u val="double"/>
      <sz val="11"/>
      <color rgb="FF181716"/>
      <name val="Arial"/>
      <family val="2"/>
    </font>
    <font>
      <b/>
      <vertAlign val="subscript"/>
      <sz val="10"/>
      <color rgb="FFFFFFFF"/>
      <name val="Arial"/>
      <family val="2"/>
    </font>
    <font>
      <sz val="9"/>
      <color rgb="FF181716"/>
      <name val="Arial"/>
      <family val="2"/>
    </font>
    <font>
      <sz val="10"/>
      <color rgb="FF181716"/>
      <name val="Arial"/>
      <family val="2"/>
    </font>
    <font>
      <b/>
      <sz val="9"/>
      <color indexed="23"/>
      <name val="Webdings"/>
      <family val="1"/>
      <charset val="2"/>
    </font>
    <font>
      <i/>
      <sz val="8"/>
      <color theme="1" tint="0.499984740745262"/>
      <name val="Arial"/>
      <family val="2"/>
    </font>
    <font>
      <sz val="10"/>
      <color indexed="23"/>
      <name val="Arial"/>
      <family val="2"/>
      <scheme val="major"/>
    </font>
    <font>
      <sz val="10"/>
      <color rgb="FFFFFFFF"/>
      <name val="Arial"/>
      <family val="2"/>
    </font>
    <font>
      <b/>
      <u val="double"/>
      <sz val="11"/>
      <color rgb="FFFFFFFF"/>
      <name val="Arial"/>
      <family val="2"/>
    </font>
    <font>
      <b/>
      <u val="double"/>
      <sz val="10"/>
      <color rgb="FFFFFFFF"/>
      <name val="Arial"/>
      <family val="2"/>
    </font>
    <font>
      <sz val="9"/>
      <color indexed="55"/>
      <name val="Arial"/>
      <family val="2"/>
      <scheme val="major"/>
    </font>
    <font>
      <sz val="9"/>
      <color indexed="55"/>
      <name val="Webdings"/>
      <family val="1"/>
      <charset val="2"/>
    </font>
    <font>
      <b/>
      <sz val="12"/>
      <color theme="0"/>
      <name val="Arial"/>
      <family val="2"/>
      <scheme val="minor"/>
    </font>
    <font>
      <sz val="9"/>
      <color indexed="23"/>
      <name val="Arial"/>
      <family val="2"/>
      <scheme val="major"/>
    </font>
    <font>
      <sz val="8"/>
      <color rgb="FFFFFFFF"/>
      <name val="Arial"/>
      <family val="2"/>
    </font>
    <font>
      <b/>
      <u/>
      <sz val="10"/>
      <color rgb="FFFFFFFF"/>
      <name val="Arial"/>
      <family val="2"/>
    </font>
    <font>
      <sz val="9"/>
      <name val="Arial"/>
      <family val="2"/>
      <scheme val="major"/>
    </font>
    <font>
      <b/>
      <sz val="12"/>
      <color indexed="9"/>
      <name val="Arial"/>
      <family val="2"/>
      <scheme val="major"/>
    </font>
    <font>
      <sz val="8"/>
      <color rgb="FF000000"/>
      <name val="Arial"/>
      <family val="2"/>
    </font>
    <font>
      <b/>
      <sz val="8"/>
      <color rgb="FF000000"/>
      <name val="Arial"/>
      <family val="2"/>
    </font>
    <font>
      <sz val="8"/>
      <color rgb="FF181716"/>
      <name val="Arial"/>
      <family val="2"/>
    </font>
    <font>
      <b/>
      <sz val="12"/>
      <color rgb="FFFFFFFF"/>
      <name val="Arial"/>
      <family val="2"/>
    </font>
    <font>
      <u/>
      <sz val="10"/>
      <color rgb="FF009999"/>
      <name val="Tahoma"/>
      <family val="2"/>
    </font>
    <font>
      <b/>
      <u/>
      <sz val="11"/>
      <color rgb="FFA6A6A6"/>
      <name val="Arial"/>
      <family val="2"/>
    </font>
    <font>
      <b/>
      <sz val="9"/>
      <color indexed="55"/>
      <name val="Arial"/>
      <family val="2"/>
      <scheme val="major"/>
    </font>
    <font>
      <vertAlign val="superscript"/>
      <sz val="10"/>
      <color theme="1"/>
      <name val="Arial"/>
      <family val="2"/>
    </font>
    <font>
      <sz val="10"/>
      <color rgb="FF000000"/>
      <name val="Arial"/>
      <family val="2"/>
    </font>
    <font>
      <b/>
      <vertAlign val="superscript"/>
      <sz val="11"/>
      <color rgb="FFFFFFFF"/>
      <name val="Calibri"/>
      <family val="2"/>
    </font>
    <font>
      <b/>
      <sz val="11"/>
      <color theme="1"/>
      <name val="Calibri"/>
      <family val="2"/>
    </font>
    <font>
      <b/>
      <vertAlign val="subscript"/>
      <sz val="11"/>
      <color theme="1"/>
      <name val="Calibri"/>
      <family val="2"/>
    </font>
    <font>
      <b/>
      <vertAlign val="subscript"/>
      <sz val="11"/>
      <color rgb="FF000000"/>
      <name val="Calibri"/>
      <family val="2"/>
    </font>
    <font>
      <b/>
      <sz val="11"/>
      <color rgb="FF000000"/>
      <name val="Calibri"/>
      <family val="2"/>
    </font>
    <font>
      <b/>
      <vertAlign val="superscript"/>
      <sz val="11"/>
      <color theme="1"/>
      <name val="Calibri"/>
      <family val="2"/>
    </font>
    <font>
      <b/>
      <sz val="9"/>
      <color rgb="FFFFFFFF"/>
      <name val="Calibri"/>
      <family val="2"/>
    </font>
    <font>
      <b/>
      <vertAlign val="superscript"/>
      <sz val="16"/>
      <color rgb="FFFFFFFF"/>
      <name val="Calibri"/>
      <family val="2"/>
    </font>
    <font>
      <vertAlign val="subscript"/>
      <sz val="10"/>
      <color theme="1"/>
      <name val="Arial"/>
      <family val="2"/>
    </font>
    <font>
      <vertAlign val="superscript"/>
      <sz val="11"/>
      <name val="Calibri"/>
      <family val="2"/>
    </font>
    <font>
      <sz val="16"/>
      <color theme="4" tint="0.39997558519241921"/>
      <name val="Wingdings"/>
      <charset val="2"/>
    </font>
    <font>
      <sz val="16"/>
      <color rgb="FF92D050"/>
      <name val="Wingdings"/>
      <charset val="2"/>
    </font>
    <font>
      <b/>
      <sz val="16"/>
      <color rgb="FF009999"/>
      <name val="Wingdings"/>
      <charset val="2"/>
    </font>
    <font>
      <b/>
      <sz val="16"/>
      <color theme="4" tint="-0.249977111117893"/>
      <name val="Wingdings"/>
      <charset val="2"/>
    </font>
    <font>
      <b/>
      <sz val="12"/>
      <color indexed="9"/>
      <name val="Tahoma"/>
      <family val="2"/>
    </font>
    <font>
      <b/>
      <sz val="14"/>
      <color theme="0"/>
      <name val="Wingdings"/>
      <charset val="2"/>
    </font>
    <font>
      <b/>
      <sz val="9"/>
      <color indexed="23"/>
      <name val="Wingdings"/>
      <charset val="2"/>
    </font>
    <font>
      <sz val="9"/>
      <color indexed="55"/>
      <name val="Ebrima"/>
    </font>
    <font>
      <sz val="9"/>
      <color indexed="23"/>
      <name val="Webdings"/>
      <family val="1"/>
      <charset val="2"/>
    </font>
    <font>
      <sz val="8"/>
      <color indexed="23"/>
      <name val="Webdings"/>
      <family val="1"/>
      <charset val="2"/>
    </font>
    <font>
      <b/>
      <u/>
      <sz val="9"/>
      <color indexed="23"/>
      <name val="Arial"/>
      <family val="2"/>
    </font>
    <font>
      <sz val="10"/>
      <color indexed="23"/>
      <name val="Webdings"/>
      <family val="1"/>
      <charset val="2"/>
    </font>
    <font>
      <sz val="9"/>
      <color indexed="23"/>
      <name val="Arial"/>
      <family val="2"/>
    </font>
    <font>
      <b/>
      <sz val="24"/>
      <color rgb="FFFFFFFF"/>
      <name val="Arial"/>
      <family val="2"/>
    </font>
    <font>
      <i/>
      <sz val="10"/>
      <color theme="1"/>
      <name val="Arial"/>
      <family val="2"/>
    </font>
    <font>
      <i/>
      <sz val="10"/>
      <color rgb="FF000000"/>
      <name val="Arial"/>
      <family val="2"/>
    </font>
  </fonts>
  <fills count="95">
    <fill>
      <patternFill patternType="none"/>
    </fill>
    <fill>
      <patternFill patternType="gray125"/>
    </fill>
    <fill>
      <patternFill patternType="solid">
        <fgColor indexed="44"/>
      </patternFill>
    </fill>
    <fill>
      <patternFill patternType="solid">
        <fgColor indexed="42"/>
      </patternFill>
    </fill>
    <fill>
      <patternFill patternType="solid">
        <fgColor indexed="31"/>
      </patternFill>
    </fill>
    <fill>
      <patternFill patternType="solid">
        <fgColor indexed="45"/>
      </patternFill>
    </fill>
    <fill>
      <patternFill patternType="solid">
        <fgColor indexed="46"/>
      </patternFill>
    </fill>
    <fill>
      <patternFill patternType="solid">
        <fgColor indexed="27"/>
      </patternFill>
    </fill>
    <fill>
      <patternFill patternType="solid">
        <fgColor indexed="47"/>
      </patternFill>
    </fill>
    <fill>
      <patternFill patternType="solid">
        <fgColor indexed="26"/>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56"/>
        <bgColor indexed="64"/>
      </patternFill>
    </fill>
    <fill>
      <patternFill patternType="solid">
        <fgColor theme="6" tint="0.79998168889431442"/>
        <bgColor indexed="65"/>
      </patternFill>
    </fill>
    <fill>
      <patternFill patternType="solid">
        <fgColor theme="8"/>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3" tint="0.39997558519241921"/>
        <bgColor indexed="64"/>
      </patternFill>
    </fill>
    <fill>
      <patternFill patternType="solid">
        <fgColor theme="2" tint="-0.24994659260841701"/>
        <bgColor indexed="64"/>
      </patternFill>
    </fill>
    <fill>
      <patternFill patternType="solid">
        <fgColor rgb="FFF1F2C4"/>
        <bgColor indexed="64"/>
      </patternFill>
    </fill>
    <fill>
      <patternFill patternType="solid">
        <fgColor rgb="FFE6E899"/>
        <bgColor indexed="64"/>
      </patternFill>
    </fill>
    <fill>
      <patternFill patternType="solid">
        <fgColor rgb="FF009999"/>
        <bgColor indexed="64"/>
      </patternFill>
    </fill>
    <fill>
      <patternFill patternType="solid">
        <fgColor theme="0" tint="-0.34998626667073579"/>
        <bgColor rgb="FF000000"/>
      </patternFill>
    </fill>
    <fill>
      <patternFill patternType="solid">
        <fgColor theme="6" tint="-0.499984740745262"/>
        <bgColor theme="6" tint="0.59999389629810485"/>
      </patternFill>
    </fill>
    <fill>
      <patternFill patternType="solid">
        <fgColor theme="6" tint="-0.249977111117893"/>
        <bgColor theme="6" tint="0.79998168889431442"/>
      </patternFill>
    </fill>
    <fill>
      <patternFill patternType="solid">
        <fgColor theme="6"/>
        <bgColor theme="6" tint="0.59999389629810485"/>
      </patternFill>
    </fill>
    <fill>
      <patternFill patternType="solid">
        <fgColor theme="7" tint="0.39997558519241921"/>
        <bgColor theme="6" tint="0.79998168889431442"/>
      </patternFill>
    </fill>
    <fill>
      <patternFill patternType="solid">
        <fgColor rgb="FF7B7B7B"/>
        <bgColor indexed="64"/>
      </patternFill>
    </fill>
    <fill>
      <patternFill patternType="solid">
        <fgColor rgb="FF003068"/>
        <bgColor indexed="64"/>
      </patternFill>
    </fill>
    <fill>
      <patternFill patternType="solid">
        <fgColor theme="7"/>
        <bgColor indexed="64"/>
      </patternFill>
    </fill>
    <fill>
      <patternFill patternType="solid">
        <fgColor rgb="FFFFFFFF"/>
        <bgColor indexed="64"/>
      </patternFill>
    </fill>
    <fill>
      <patternFill patternType="solid">
        <fgColor rgb="FF8EB747"/>
        <bgColor theme="6" tint="0.79998168889431442"/>
      </patternFill>
    </fill>
    <fill>
      <patternFill patternType="solid">
        <fgColor rgb="FF8EB747"/>
        <bgColor indexed="64"/>
      </patternFill>
    </fill>
    <fill>
      <patternFill patternType="solid">
        <fgColor rgb="FFFFFFFF"/>
        <bgColor theme="6" tint="0.59999389629810485"/>
      </patternFill>
    </fill>
    <fill>
      <patternFill patternType="solid">
        <fgColor rgb="FFF8F8F8"/>
        <bgColor indexed="64"/>
      </patternFill>
    </fill>
    <fill>
      <patternFill patternType="solid">
        <fgColor theme="0" tint="-0.249977111117893"/>
        <bgColor indexed="64"/>
      </patternFill>
    </fill>
    <fill>
      <patternFill patternType="solid">
        <fgColor rgb="FFF8F8F8"/>
        <bgColor theme="7" tint="0.79998168889431442"/>
      </patternFill>
    </fill>
    <fill>
      <patternFill patternType="solid">
        <fgColor theme="9"/>
        <bgColor indexed="64"/>
      </patternFill>
    </fill>
    <fill>
      <patternFill patternType="solid">
        <fgColor rgb="FF0099A9"/>
        <bgColor indexed="64"/>
      </patternFill>
    </fill>
    <fill>
      <patternFill patternType="solid">
        <fgColor rgb="FF97B42A"/>
        <bgColor indexed="64"/>
      </patternFill>
    </fill>
    <fill>
      <patternFill patternType="solid">
        <fgColor rgb="FFFFD500"/>
        <bgColor indexed="64"/>
      </patternFill>
    </fill>
    <fill>
      <patternFill patternType="solid">
        <fgColor rgb="FF013068"/>
        <bgColor indexed="64"/>
      </patternFill>
    </fill>
    <fill>
      <patternFill patternType="solid">
        <fgColor theme="0"/>
        <bgColor indexed="64"/>
      </patternFill>
    </fill>
    <fill>
      <patternFill patternType="solid">
        <fgColor rgb="FF66AACD"/>
        <bgColor indexed="64"/>
      </patternFill>
    </fill>
    <fill>
      <patternFill patternType="solid">
        <fgColor rgb="FFEEECE1"/>
        <bgColor indexed="64"/>
      </patternFill>
    </fill>
    <fill>
      <patternFill patternType="solid">
        <fgColor theme="2"/>
        <bgColor indexed="64"/>
      </patternFill>
    </fill>
    <fill>
      <patternFill patternType="solid">
        <fgColor rgb="FF006AB3"/>
        <bgColor indexed="64"/>
      </patternFill>
    </fill>
    <fill>
      <patternFill patternType="solid">
        <fgColor rgb="FFDCE6F1"/>
        <bgColor indexed="64"/>
      </patternFill>
    </fill>
    <fill>
      <patternFill patternType="solid">
        <fgColor theme="0" tint="-0.499984740745262"/>
        <bgColor indexed="64"/>
      </patternFill>
    </fill>
    <fill>
      <patternFill patternType="solid">
        <fgColor rgb="FFF2F2C4"/>
        <bgColor indexed="64"/>
      </patternFill>
    </fill>
    <fill>
      <patternFill patternType="solid">
        <fgColor rgb="FFEBEBEB"/>
        <bgColor indexed="64"/>
      </patternFill>
    </fill>
    <fill>
      <patternFill patternType="solid">
        <fgColor theme="4"/>
        <bgColor indexed="64"/>
      </patternFill>
    </fill>
    <fill>
      <patternFill patternType="solid">
        <fgColor theme="0" tint="-9.9978637043366805E-2"/>
        <bgColor theme="7" tint="0.59999389629810485"/>
      </patternFill>
    </fill>
    <fill>
      <patternFill patternType="solid">
        <fgColor theme="5"/>
        <bgColor indexed="64"/>
      </patternFill>
    </fill>
    <fill>
      <patternFill patternType="solid">
        <fgColor rgb="FFFFFFFF"/>
        <bgColor rgb="FF000000"/>
      </patternFill>
    </fill>
    <fill>
      <patternFill patternType="solid">
        <fgColor theme="9" tint="0.79998168889431442"/>
        <bgColor indexed="64"/>
      </patternFill>
    </fill>
    <fill>
      <patternFill patternType="solid">
        <fgColor rgb="FF186AB4"/>
        <bgColor indexed="64"/>
      </patternFill>
    </fill>
    <fill>
      <patternFill patternType="solid">
        <fgColor theme="0" tint="-9.9978637043366805E-2"/>
        <bgColor theme="7" tint="0.79998168889431442"/>
      </patternFill>
    </fill>
    <fill>
      <patternFill patternType="solid">
        <fgColor rgb="FF003366"/>
        <bgColor indexed="64"/>
      </patternFill>
    </fill>
    <fill>
      <patternFill patternType="solid">
        <fgColor rgb="FF96B327"/>
        <bgColor indexed="64"/>
      </patternFill>
    </fill>
    <fill>
      <patternFill patternType="solid">
        <fgColor theme="6" tint="0.59999389629810485"/>
        <bgColor theme="6" tint="0.59999389629810485"/>
      </patternFill>
    </fill>
    <fill>
      <patternFill patternType="solid">
        <fgColor theme="0"/>
        <bgColor theme="6" tint="0.59999389629810485"/>
      </patternFill>
    </fill>
    <fill>
      <patternFill patternType="solid">
        <fgColor theme="6" tint="0.79998168889431442"/>
        <bgColor theme="6" tint="0.79998168889431442"/>
      </patternFill>
    </fill>
    <fill>
      <patternFill patternType="solid">
        <fgColor rgb="FFFFFFFF"/>
        <bgColor theme="6" tint="0.79998168889431442"/>
      </patternFill>
    </fill>
    <fill>
      <patternFill patternType="solid">
        <fgColor rgb="FFE6E899"/>
        <bgColor rgb="FFF8F8F8"/>
      </patternFill>
    </fill>
    <fill>
      <patternFill patternType="solid">
        <fgColor rgb="FFFFFFFF"/>
        <bgColor rgb="FFFFFFFF"/>
      </patternFill>
    </fill>
    <fill>
      <patternFill patternType="solid">
        <fgColor rgb="FF66AACD"/>
        <bgColor rgb="FF66AACD"/>
      </patternFill>
    </fill>
    <fill>
      <patternFill patternType="solid">
        <fgColor rgb="FFF1F2C4"/>
        <bgColor rgb="FFF1F2C4"/>
      </patternFill>
    </fill>
    <fill>
      <patternFill patternType="solid">
        <fgColor rgb="FF003366"/>
        <bgColor rgb="FF003366"/>
      </patternFill>
    </fill>
    <fill>
      <patternFill patternType="solid">
        <fgColor rgb="FFE6E899"/>
        <bgColor rgb="FFE6E899"/>
      </patternFill>
    </fill>
    <fill>
      <patternFill patternType="solid">
        <fgColor rgb="FFB4FFD5"/>
        <bgColor rgb="FFB4FFD5"/>
      </patternFill>
    </fill>
    <fill>
      <patternFill patternType="solid">
        <fgColor rgb="FF006AB3"/>
        <bgColor rgb="FF006AB3"/>
      </patternFill>
    </fill>
    <fill>
      <patternFill patternType="solid">
        <fgColor rgb="FFF8F8F8"/>
        <bgColor rgb="FFF8F8F8"/>
      </patternFill>
    </fill>
    <fill>
      <patternFill patternType="solid">
        <fgColor rgb="FFEEECE1"/>
        <bgColor rgb="FFEEECE1"/>
      </patternFill>
    </fill>
    <fill>
      <patternFill patternType="solid">
        <fgColor rgb="FFEBEBEB"/>
        <bgColor rgb="FFEBEBEB"/>
      </patternFill>
    </fill>
    <fill>
      <patternFill patternType="solid">
        <fgColor rgb="FF003068"/>
        <bgColor rgb="FF003068"/>
      </patternFill>
    </fill>
    <fill>
      <patternFill patternType="solid">
        <fgColor rgb="FF00441E"/>
        <bgColor rgb="FF00441E"/>
      </patternFill>
    </fill>
    <fill>
      <patternFill patternType="solid">
        <fgColor rgb="FF00662C"/>
        <bgColor rgb="FF00662C"/>
      </patternFill>
    </fill>
    <fill>
      <patternFill patternType="solid">
        <fgColor rgb="FF00883B"/>
        <bgColor rgb="FF00883B"/>
      </patternFill>
    </fill>
    <fill>
      <patternFill patternType="solid">
        <fgColor rgb="FFC8DE73"/>
        <bgColor rgb="FFC8DE73"/>
      </patternFill>
    </fill>
    <fill>
      <patternFill patternType="solid">
        <fgColor rgb="FF009999"/>
        <bgColor rgb="FF009999"/>
      </patternFill>
    </fill>
    <fill>
      <patternFill patternType="solid">
        <fgColor rgb="FFC7C7C7"/>
        <bgColor rgb="FFC7C7C7"/>
      </patternFill>
    </fill>
    <fill>
      <patternFill patternType="solid">
        <fgColor rgb="FFA6A6A6"/>
        <bgColor rgb="FFA6A6A6"/>
      </patternFill>
    </fill>
  </fills>
  <borders count="2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ashed">
        <color indexed="64"/>
      </left>
      <right/>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top/>
      <bottom/>
      <diagonal/>
    </border>
    <border>
      <left style="dotted">
        <color indexed="64"/>
      </left>
      <right/>
      <top/>
      <bottom style="dotted">
        <color indexed="64"/>
      </bottom>
      <diagonal/>
    </border>
    <border>
      <left style="dotted">
        <color indexed="64"/>
      </left>
      <right style="dotted">
        <color indexed="64"/>
      </right>
      <top style="dotted">
        <color indexed="64"/>
      </top>
      <bottom style="dotted">
        <color indexed="64"/>
      </bottom>
      <diagonal/>
    </border>
    <border>
      <left style="dashed">
        <color indexed="64"/>
      </left>
      <right style="dashed">
        <color indexed="64"/>
      </right>
      <top/>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rgb="FFFFFFFF"/>
      </right>
      <top/>
      <bottom/>
      <diagonal/>
    </border>
    <border>
      <left/>
      <right style="thin">
        <color theme="0"/>
      </right>
      <top/>
      <bottom style="thick">
        <color theme="0"/>
      </bottom>
      <diagonal/>
    </border>
    <border>
      <left/>
      <right/>
      <top/>
      <bottom style="thin">
        <color theme="0"/>
      </bottom>
      <diagonal/>
    </border>
    <border>
      <left style="thin">
        <color rgb="FF6C6864"/>
      </left>
      <right style="thin">
        <color rgb="FF6C6864"/>
      </right>
      <top/>
      <bottom style="thin">
        <color theme="0"/>
      </bottom>
      <diagonal/>
    </border>
    <border>
      <left style="thin">
        <color rgb="FF6C6864"/>
      </left>
      <right style="thin">
        <color rgb="FF6C6864"/>
      </right>
      <top/>
      <bottom style="thin">
        <color rgb="FF6C6864"/>
      </bottom>
      <diagonal/>
    </border>
    <border>
      <left style="dotted">
        <color theme="0" tint="-0.34998626667073579"/>
      </left>
      <right style="medium">
        <color theme="0" tint="-0.34998626667073579"/>
      </right>
      <top style="thin">
        <color theme="0" tint="-0.34998626667073579"/>
      </top>
      <bottom style="thin">
        <color theme="0" tint="-0.34998626667073579"/>
      </bottom>
      <diagonal/>
    </border>
    <border>
      <left style="thin">
        <color rgb="FF6C6864"/>
      </left>
      <right style="thin">
        <color rgb="FF6C6864"/>
      </right>
      <top style="thin">
        <color rgb="FF6C6864"/>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6C6864"/>
      </left>
      <right style="thin">
        <color rgb="FF6C6864"/>
      </right>
      <top style="thin">
        <color rgb="FF6C6864"/>
      </top>
      <bottom style="thin">
        <color rgb="FF6C6864"/>
      </bottom>
      <diagonal/>
    </border>
    <border>
      <left style="dashed">
        <color rgb="FF003068"/>
      </left>
      <right style="dashed">
        <color rgb="FF003068"/>
      </right>
      <top style="dashed">
        <color rgb="FF003068"/>
      </top>
      <bottom style="thin">
        <color theme="0" tint="-0.499984740745262"/>
      </bottom>
      <diagonal/>
    </border>
    <border>
      <left/>
      <right/>
      <top style="thin">
        <color rgb="FF6C6864"/>
      </top>
      <bottom/>
      <diagonal/>
    </border>
    <border>
      <left/>
      <right style="medium">
        <color rgb="FF4F6B3D"/>
      </right>
      <top style="thin">
        <color rgb="FF6C6864"/>
      </top>
      <bottom style="dotted">
        <color rgb="FF4F6B3D"/>
      </bottom>
      <diagonal/>
    </border>
    <border>
      <left/>
      <right style="medium">
        <color rgb="FF4F6B3D"/>
      </right>
      <top/>
      <bottom style="dotted">
        <color rgb="FF4F6B3D"/>
      </bottom>
      <diagonal/>
    </border>
    <border>
      <left/>
      <right style="medium">
        <color rgb="FF4F6B3D"/>
      </right>
      <top/>
      <bottom style="thin">
        <color rgb="FF6C6864"/>
      </bottom>
      <diagonal/>
    </border>
    <border>
      <left style="thin">
        <color rgb="FF6C6864"/>
      </left>
      <right style="thin">
        <color rgb="FF6C6864"/>
      </right>
      <top style="thin">
        <color rgb="FF6C6864"/>
      </top>
      <bottom style="dotted">
        <color rgb="FF4F6B3D"/>
      </bottom>
      <diagonal/>
    </border>
    <border>
      <left style="thin">
        <color rgb="FF6C6864"/>
      </left>
      <right style="thin">
        <color rgb="FF6C6864"/>
      </right>
      <top/>
      <bottom style="dotted">
        <color rgb="FF4F6B3D"/>
      </bottom>
      <diagonal/>
    </border>
    <border>
      <left style="thin">
        <color theme="0" tint="-0.499984740745262"/>
      </left>
      <right style="thin">
        <color theme="0" tint="-0.499984740745262"/>
      </right>
      <top/>
      <bottom style="thin">
        <color theme="0" tint="-0.499984740745262"/>
      </bottom>
      <diagonal/>
    </border>
    <border>
      <left style="thin">
        <color rgb="FF6C6864"/>
      </left>
      <right style="thin">
        <color theme="0" tint="-0.499984740745262"/>
      </right>
      <top style="thin">
        <color rgb="FF6C6864"/>
      </top>
      <bottom style="thin">
        <color rgb="FF6C6864"/>
      </bottom>
      <diagonal/>
    </border>
    <border>
      <left style="thin">
        <color rgb="FF6C6864"/>
      </left>
      <right style="thin">
        <color theme="0" tint="-0.499984740745262"/>
      </right>
      <top style="thin">
        <color rgb="FF6C6864"/>
      </top>
      <bottom style="thin">
        <color theme="0" tint="-0.499984740745262"/>
      </bottom>
      <diagonal/>
    </border>
    <border>
      <left style="thin">
        <color rgb="FF6C6864"/>
      </left>
      <right style="thin">
        <color rgb="FF6C6864"/>
      </right>
      <top style="thin">
        <color rgb="FF6C6864"/>
      </top>
      <bottom style="thin">
        <color theme="0" tint="-0.499984740745262"/>
      </bottom>
      <diagonal/>
    </border>
    <border>
      <left style="thin">
        <color rgb="FF6C6864"/>
      </left>
      <right/>
      <top/>
      <bottom/>
      <diagonal/>
    </border>
    <border>
      <left style="thin">
        <color rgb="FF6C6864"/>
      </left>
      <right/>
      <top style="thin">
        <color rgb="FF6C6864"/>
      </top>
      <bottom/>
      <diagonal/>
    </border>
    <border>
      <left/>
      <right/>
      <top/>
      <bottom style="medium">
        <color rgb="FFFFD500"/>
      </bottom>
      <diagonal/>
    </border>
    <border>
      <left/>
      <right/>
      <top style="medium">
        <color rgb="FFFFD500"/>
      </top>
      <bottom/>
      <diagonal/>
    </border>
    <border>
      <left style="dashed">
        <color rgb="FF97B42A"/>
      </left>
      <right/>
      <top style="dashed">
        <color rgb="FF97B42A"/>
      </top>
      <bottom/>
      <diagonal/>
    </border>
    <border>
      <left/>
      <right/>
      <top style="dashed">
        <color rgb="FF97B42A"/>
      </top>
      <bottom/>
      <diagonal/>
    </border>
    <border>
      <left/>
      <right style="dashed">
        <color rgb="FF97B42A"/>
      </right>
      <top style="dashed">
        <color rgb="FF97B42A"/>
      </top>
      <bottom/>
      <diagonal/>
    </border>
    <border>
      <left style="dashed">
        <color rgb="FF97B42A"/>
      </left>
      <right/>
      <top/>
      <bottom/>
      <diagonal/>
    </border>
    <border>
      <left/>
      <right style="dashed">
        <color rgb="FF97B42A"/>
      </right>
      <top/>
      <bottom/>
      <diagonal/>
    </border>
    <border>
      <left/>
      <right/>
      <top/>
      <bottom style="dashed">
        <color rgb="FF97B42A"/>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diagonal/>
    </border>
    <border>
      <left style="thin">
        <color theme="0"/>
      </left>
      <right style="thin">
        <color theme="0"/>
      </right>
      <top style="thin">
        <color theme="0"/>
      </top>
      <bottom/>
      <diagonal/>
    </border>
    <border>
      <left style="thin">
        <color rgb="FF6C6864"/>
      </left>
      <right/>
      <top/>
      <bottom style="thin">
        <color rgb="FF6C6864"/>
      </bottom>
      <diagonal/>
    </border>
    <border>
      <left style="mediumDashed">
        <color rgb="FF003068"/>
      </left>
      <right style="thin">
        <color rgb="FF6C6864"/>
      </right>
      <top/>
      <bottom style="thin">
        <color rgb="FF6C6864"/>
      </bottom>
      <diagonal/>
    </border>
    <border>
      <left style="thin">
        <color rgb="FF6C6864"/>
      </left>
      <right style="mediumDashed">
        <color rgb="FF003068"/>
      </right>
      <top style="thin">
        <color rgb="FF6C6864"/>
      </top>
      <bottom style="thin">
        <color rgb="FF6C6864"/>
      </bottom>
      <diagonal/>
    </border>
    <border>
      <left style="mediumDashed">
        <color rgb="FF003068"/>
      </left>
      <right style="thin">
        <color rgb="FF6C6864"/>
      </right>
      <top style="thin">
        <color rgb="FF6C6864"/>
      </top>
      <bottom style="thin">
        <color rgb="FF6C6864"/>
      </bottom>
      <diagonal/>
    </border>
    <border>
      <left style="mediumDashed">
        <color rgb="FF003068"/>
      </left>
      <right style="thin">
        <color rgb="FF6C6864"/>
      </right>
      <top style="thin">
        <color rgb="FF6C6864"/>
      </top>
      <bottom style="mediumDashed">
        <color rgb="FF003068"/>
      </bottom>
      <diagonal/>
    </border>
    <border>
      <left style="thin">
        <color rgb="FF6C6864"/>
      </left>
      <right style="thin">
        <color rgb="FF6C6864"/>
      </right>
      <top style="thin">
        <color rgb="FF6C6864"/>
      </top>
      <bottom style="mediumDashed">
        <color rgb="FF003068"/>
      </bottom>
      <diagonal/>
    </border>
    <border>
      <left style="thin">
        <color rgb="FF6C6864"/>
      </left>
      <right style="mediumDashed">
        <color rgb="FF003068"/>
      </right>
      <top style="thin">
        <color rgb="FF6C6864"/>
      </top>
      <bottom style="mediumDashed">
        <color rgb="FF003068"/>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right/>
      <top/>
      <bottom style="medium">
        <color theme="0"/>
      </bottom>
      <diagonal/>
    </border>
    <border>
      <left/>
      <right/>
      <top style="medium">
        <color theme="0"/>
      </top>
      <bottom/>
      <diagonal/>
    </border>
    <border>
      <left style="thin">
        <color theme="1" tint="0.34998626667073579"/>
      </left>
      <right/>
      <top style="thin">
        <color theme="1" tint="0.34998626667073579"/>
      </top>
      <bottom style="thin">
        <color theme="1" tint="0.34998626667073579"/>
      </bottom>
      <diagonal/>
    </border>
    <border>
      <left style="dashed">
        <color rgb="FF97B42A"/>
      </left>
      <right/>
      <top/>
      <bottom style="dashed">
        <color rgb="FF97B42A"/>
      </bottom>
      <diagonal/>
    </border>
    <border>
      <left/>
      <right style="dashed">
        <color rgb="FF97B42A"/>
      </right>
      <top/>
      <bottom style="dashed">
        <color rgb="FF97B42A"/>
      </bottom>
      <diagonal/>
    </border>
    <border>
      <left/>
      <right/>
      <top style="medium">
        <color rgb="FF006AB3"/>
      </top>
      <bottom/>
      <diagonal/>
    </border>
    <border>
      <left style="medium">
        <color rgb="FF006AB3"/>
      </left>
      <right/>
      <top/>
      <bottom/>
      <diagonal/>
    </border>
    <border>
      <left/>
      <right style="medium">
        <color rgb="FF006AB3"/>
      </right>
      <top/>
      <bottom/>
      <diagonal/>
    </border>
    <border>
      <left style="medium">
        <color rgb="FF006AB3"/>
      </left>
      <right/>
      <top/>
      <bottom style="medium">
        <color rgb="FF006AB3"/>
      </bottom>
      <diagonal/>
    </border>
    <border>
      <left/>
      <right/>
      <top/>
      <bottom style="medium">
        <color rgb="FF006AB3"/>
      </bottom>
      <diagonal/>
    </border>
    <border>
      <left/>
      <right style="medium">
        <color rgb="FF006AB3"/>
      </right>
      <top/>
      <bottom style="medium">
        <color rgb="FF006AB3"/>
      </bottom>
      <diagonal/>
    </border>
    <border>
      <left style="medium">
        <color rgb="FF006AB3"/>
      </left>
      <right/>
      <top style="medium">
        <color rgb="FF006AB3"/>
      </top>
      <bottom/>
      <diagonal/>
    </border>
    <border>
      <left style="thin">
        <color rgb="FF006AB3"/>
      </left>
      <right/>
      <top/>
      <bottom/>
      <diagonal/>
    </border>
    <border>
      <left/>
      <right style="medium">
        <color rgb="FF006AB3"/>
      </right>
      <top style="medium">
        <color rgb="FF006AB3"/>
      </top>
      <bottom/>
      <diagonal/>
    </border>
    <border>
      <left style="medium">
        <color rgb="FF006AB3"/>
      </left>
      <right style="medium">
        <color rgb="FF006AB3"/>
      </right>
      <top style="medium">
        <color rgb="FF006AB3"/>
      </top>
      <bottom style="medium">
        <color rgb="FF006AB3"/>
      </bottom>
      <diagonal/>
    </border>
    <border>
      <left style="thin">
        <color theme="0" tint="-0.499984740745262"/>
      </left>
      <right/>
      <top style="thin">
        <color theme="0" tint="-0.499984740745262"/>
      </top>
      <bottom style="thin">
        <color theme="0" tint="-0.499984740745262"/>
      </bottom>
      <diagonal/>
    </border>
    <border>
      <left/>
      <right style="thin">
        <color rgb="FF6C6864"/>
      </right>
      <top style="thin">
        <color rgb="FF6C6864"/>
      </top>
      <bottom style="thin">
        <color rgb="FF6C6864"/>
      </bottom>
      <diagonal/>
    </border>
    <border>
      <left style="thin">
        <color theme="1" tint="0.34998626667073579"/>
      </left>
      <right style="thin">
        <color theme="1" tint="0.34998626667073579"/>
      </right>
      <top style="thin">
        <color theme="1" tint="0.34998626667073579"/>
      </top>
      <bottom style="thin">
        <color rgb="FF6C6864"/>
      </bottom>
      <diagonal/>
    </border>
    <border>
      <left style="medium">
        <color rgb="FF006AB3"/>
      </left>
      <right style="thin">
        <color theme="1" tint="0.34998626667073579"/>
      </right>
      <top style="thin">
        <color theme="1" tint="0.34998626667073579"/>
      </top>
      <bottom style="thin">
        <color theme="1" tint="0.34998626667073579"/>
      </bottom>
      <diagonal/>
    </border>
    <border>
      <left style="medium">
        <color rgb="FF006AB3"/>
      </left>
      <right style="thin">
        <color theme="1" tint="0.34998626667073579"/>
      </right>
      <top/>
      <bottom style="thin">
        <color theme="1" tint="0.34998626667073579"/>
      </bottom>
      <diagonal/>
    </border>
    <border>
      <left style="medium">
        <color rgb="FF006AB3"/>
      </left>
      <right style="thin">
        <color theme="1" tint="0.34998626667073579"/>
      </right>
      <top style="thin">
        <color theme="1" tint="0.34998626667073579"/>
      </top>
      <bottom style="thin">
        <color rgb="FF6C6864"/>
      </bottom>
      <diagonal/>
    </border>
    <border>
      <left style="medium">
        <color rgb="FF006AB3"/>
      </left>
      <right style="thin">
        <color rgb="FF6C6864"/>
      </right>
      <top style="thin">
        <color rgb="FF6C6864"/>
      </top>
      <bottom style="thin">
        <color rgb="FF6C6864"/>
      </bottom>
      <diagonal/>
    </border>
    <border>
      <left/>
      <right style="thin">
        <color theme="0" tint="-0.499984740745262"/>
      </right>
      <top style="thin">
        <color theme="0" tint="-0.499984740745262"/>
      </top>
      <bottom style="thin">
        <color theme="0" tint="-0.499984740745262"/>
      </bottom>
      <diagonal/>
    </border>
    <border>
      <left style="thin">
        <color rgb="FF6C6864"/>
      </left>
      <right style="thin">
        <color theme="0" tint="-0.499984740745262"/>
      </right>
      <top style="thin">
        <color rgb="FF6C6864"/>
      </top>
      <bottom/>
      <diagonal/>
    </border>
    <border>
      <left/>
      <right/>
      <top/>
      <bottom style="thin">
        <color theme="0" tint="-0.499984740745262"/>
      </bottom>
      <diagonal/>
    </border>
    <border>
      <left/>
      <right/>
      <top style="medium">
        <color theme="0"/>
      </top>
      <bottom style="medium">
        <color theme="0"/>
      </bottom>
      <diagonal/>
    </border>
    <border>
      <left style="thin">
        <color rgb="FF808080"/>
      </left>
      <right/>
      <top style="medium">
        <color theme="0"/>
      </top>
      <bottom style="medium">
        <color theme="0"/>
      </bottom>
      <diagonal/>
    </border>
    <border>
      <left style="thin">
        <color rgb="FF808080"/>
      </left>
      <right/>
      <top style="medium">
        <color theme="0"/>
      </top>
      <bottom/>
      <diagonal/>
    </border>
    <border>
      <left style="thin">
        <color indexed="64"/>
      </left>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rgb="FF808080"/>
      </left>
      <right/>
      <top/>
      <bottom/>
      <diagonal/>
    </border>
    <border>
      <left style="thin">
        <color rgb="FF808080"/>
      </left>
      <right/>
      <top/>
      <bottom style="medium">
        <color theme="0"/>
      </bottom>
      <diagonal/>
    </border>
    <border>
      <left style="thin">
        <color rgb="FF808080"/>
      </left>
      <right style="thin">
        <color rgb="FF808080"/>
      </right>
      <top/>
      <bottom/>
      <diagonal/>
    </border>
    <border>
      <left style="thin">
        <color rgb="FF808080"/>
      </left>
      <right/>
      <top style="thin">
        <color rgb="FF808080"/>
      </top>
      <bottom/>
      <diagonal/>
    </border>
    <border>
      <left/>
      <right/>
      <top style="thin">
        <color rgb="FF808080"/>
      </top>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rgb="FF6C6864"/>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006AB3"/>
      </left>
      <right style="thin">
        <color theme="1" tint="0.34998626667073579"/>
      </right>
      <top style="thin">
        <color theme="1" tint="0.34998626667073579"/>
      </top>
      <bottom/>
      <diagonal/>
    </border>
    <border>
      <left style="thin">
        <color theme="0" tint="-0.499984740745262"/>
      </left>
      <right/>
      <top/>
      <bottom/>
      <diagonal/>
    </border>
    <border>
      <left/>
      <right style="thin">
        <color theme="0" tint="-0.499984740745262"/>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6C6864"/>
      </left>
      <right style="thin">
        <color rgb="FF6C6864"/>
      </right>
      <top/>
      <bottom/>
      <diagonal/>
    </border>
    <border>
      <left style="medium">
        <color rgb="FF4F6B3D"/>
      </left>
      <right/>
      <top style="thin">
        <color rgb="FF6C6864"/>
      </top>
      <bottom/>
      <diagonal/>
    </border>
    <border>
      <left style="medium">
        <color rgb="FF4F6B3D"/>
      </left>
      <right/>
      <top/>
      <bottom/>
      <diagonal/>
    </border>
    <border>
      <left style="medium">
        <color rgb="FF4F6B3D"/>
      </left>
      <right/>
      <top/>
      <bottom style="thin">
        <color rgb="FF6C6864"/>
      </bottom>
      <diagonal/>
    </border>
    <border>
      <left style="thin">
        <color rgb="FF6C6864"/>
      </left>
      <right/>
      <top style="thin">
        <color rgb="FF6C6864"/>
      </top>
      <bottom style="thin">
        <color rgb="FF6C6864"/>
      </bottom>
      <diagonal/>
    </border>
    <border>
      <left/>
      <right/>
      <top style="thin">
        <color rgb="FF6C6864"/>
      </top>
      <bottom style="thin">
        <color rgb="FF6C6864"/>
      </bottom>
      <diagonal/>
    </border>
    <border>
      <left/>
      <right/>
      <top style="dotted">
        <color rgb="FF4F6B3D"/>
      </top>
      <bottom style="dotted">
        <color rgb="FF4F6B3D"/>
      </bottom>
      <diagonal/>
    </border>
    <border>
      <left/>
      <right/>
      <top style="thin">
        <color rgb="FF6C6864"/>
      </top>
      <bottom style="dotted">
        <color rgb="FF4F6B3D"/>
      </bottom>
      <diagonal/>
    </border>
    <border>
      <left/>
      <right/>
      <top/>
      <bottom style="thin">
        <color rgb="FF6C6864"/>
      </bottom>
      <diagonal/>
    </border>
    <border>
      <left/>
      <right/>
      <top style="dotted">
        <color rgb="FF4F6B3D"/>
      </top>
      <bottom style="thin">
        <color rgb="FF6C6864"/>
      </bottom>
      <diagonal/>
    </border>
    <border>
      <left style="dashed">
        <color rgb="FF003068"/>
      </left>
      <right/>
      <top style="dashed">
        <color rgb="FF003068"/>
      </top>
      <bottom style="thin">
        <color theme="0" tint="-0.499984740745262"/>
      </bottom>
      <diagonal/>
    </border>
    <border>
      <left/>
      <right/>
      <top style="dashed">
        <color rgb="FF003068"/>
      </top>
      <bottom style="thin">
        <color theme="0" tint="-0.499984740745262"/>
      </bottom>
      <diagonal/>
    </border>
    <border>
      <left/>
      <right style="dashed">
        <color rgb="FF003068"/>
      </right>
      <top style="dashed">
        <color rgb="FF003068"/>
      </top>
      <bottom style="thin">
        <color theme="0" tint="-0.499984740745262"/>
      </bottom>
      <diagonal/>
    </border>
    <border>
      <left style="mediumDashed">
        <color rgb="FF003068"/>
      </left>
      <right/>
      <top style="mediumDashed">
        <color rgb="FF003068"/>
      </top>
      <bottom style="thin">
        <color theme="0" tint="-0.499984740745262"/>
      </bottom>
      <diagonal/>
    </border>
    <border>
      <left/>
      <right/>
      <top style="mediumDashed">
        <color rgb="FF003068"/>
      </top>
      <bottom style="thin">
        <color theme="0" tint="-0.499984740745262"/>
      </bottom>
      <diagonal/>
    </border>
    <border>
      <left/>
      <right style="mediumDashed">
        <color rgb="FF003068"/>
      </right>
      <top style="mediumDashed">
        <color rgb="FF003068"/>
      </top>
      <bottom style="thin">
        <color theme="0" tint="-0.499984740745262"/>
      </bottom>
      <diagonal/>
    </border>
    <border>
      <left style="thin">
        <color rgb="FF6C6864"/>
      </left>
      <right/>
      <top style="thin">
        <color theme="0" tint="-0.499984740745262"/>
      </top>
      <bottom style="thin">
        <color rgb="FF6C6864"/>
      </bottom>
      <diagonal/>
    </border>
    <border>
      <left/>
      <right style="thin">
        <color rgb="FF6C6864"/>
      </right>
      <top style="thin">
        <color theme="0" tint="-0.499984740745262"/>
      </top>
      <bottom style="thin">
        <color rgb="FF6C6864"/>
      </bottom>
      <diagonal/>
    </border>
    <border>
      <left/>
      <right/>
      <top style="mediumDashed">
        <color rgb="FF003068"/>
      </top>
      <bottom/>
      <diagonal/>
    </border>
    <border>
      <left/>
      <right style="thin">
        <color rgb="FF6C6864"/>
      </right>
      <top style="thin">
        <color rgb="FF6C6864"/>
      </top>
      <bottom/>
      <diagonal/>
    </border>
    <border>
      <left/>
      <right style="thin">
        <color rgb="FF6C6864"/>
      </right>
      <top/>
      <bottom/>
      <diagonal/>
    </border>
    <border>
      <left/>
      <right style="thin">
        <color rgb="FF6C6864"/>
      </right>
      <top/>
      <bottom style="thin">
        <color rgb="FF6C6864"/>
      </bottom>
      <diagonal/>
    </border>
    <border>
      <left/>
      <right style="thin">
        <color rgb="FF97B42A"/>
      </right>
      <top/>
      <bottom/>
      <diagonal/>
    </border>
    <border>
      <left/>
      <right/>
      <top/>
      <bottom style="thin">
        <color rgb="FF97B42A"/>
      </bottom>
      <diagonal/>
    </border>
    <border>
      <left/>
      <right style="thin">
        <color rgb="FF97B42A"/>
      </right>
      <top/>
      <bottom style="thin">
        <color rgb="FF97B42A"/>
      </bottom>
      <diagonal/>
    </border>
    <border>
      <left style="thin">
        <color rgb="FF6D6864"/>
      </left>
      <right style="thin">
        <color rgb="FF6D6864"/>
      </right>
      <top style="thin">
        <color rgb="FF6D6864"/>
      </top>
      <bottom style="thin">
        <color rgb="FF6D6864"/>
      </bottom>
      <diagonal/>
    </border>
    <border>
      <left/>
      <right/>
      <top/>
      <bottom style="thin">
        <color rgb="FF000000"/>
      </bottom>
      <diagonal/>
    </border>
    <border>
      <left style="thin">
        <color rgb="FF6D6864"/>
      </left>
      <right/>
      <top style="thin">
        <color rgb="FF6D6864"/>
      </top>
      <bottom/>
      <diagonal/>
    </border>
    <border>
      <left/>
      <right style="thin">
        <color rgb="FF6D6864"/>
      </right>
      <top style="thin">
        <color rgb="FF6D6864"/>
      </top>
      <bottom/>
      <diagonal/>
    </border>
    <border>
      <left style="thin">
        <color rgb="FF6D6864"/>
      </left>
      <right/>
      <top/>
      <bottom style="thin">
        <color rgb="FF6D6864"/>
      </bottom>
      <diagonal/>
    </border>
    <border>
      <left/>
      <right style="thin">
        <color rgb="FF6D6864"/>
      </right>
      <top/>
      <bottom style="thin">
        <color rgb="FF6D6864"/>
      </bottom>
      <diagonal/>
    </border>
    <border>
      <left style="thin">
        <color theme="1" tint="0.34998626667073579"/>
      </left>
      <right/>
      <top style="thin">
        <color rgb="FF6D6864"/>
      </top>
      <bottom style="thin">
        <color rgb="FF6D6864"/>
      </bottom>
      <diagonal/>
    </border>
    <border>
      <left/>
      <right/>
      <top style="thin">
        <color rgb="FF6D6864"/>
      </top>
      <bottom style="thin">
        <color rgb="FF6D6864"/>
      </bottom>
      <diagonal/>
    </border>
    <border>
      <left/>
      <right style="thin">
        <color rgb="FF6D6864"/>
      </right>
      <top style="thin">
        <color rgb="FF6D6864"/>
      </top>
      <bottom style="thin">
        <color rgb="FF6D6864"/>
      </bottom>
      <diagonal/>
    </border>
    <border>
      <left style="thin">
        <color rgb="FF6D6864"/>
      </left>
      <right/>
      <top style="thin">
        <color rgb="FF6D6864"/>
      </top>
      <bottom style="thin">
        <color rgb="FF6D6864"/>
      </bottom>
      <diagonal/>
    </border>
    <border>
      <left/>
      <right style="thin">
        <color theme="1" tint="0.34998626667073579"/>
      </right>
      <top style="thin">
        <color rgb="FF6D6864"/>
      </top>
      <bottom style="thin">
        <color rgb="FF6D6864"/>
      </bottom>
      <diagonal/>
    </border>
    <border>
      <left style="thin">
        <color rgb="FF6D6864"/>
      </left>
      <right/>
      <top style="thin">
        <color rgb="FF6D6864"/>
      </top>
      <bottom style="thin">
        <color theme="1" tint="0.34998626667073579"/>
      </bottom>
      <diagonal/>
    </border>
    <border>
      <left/>
      <right style="thin">
        <color theme="1" tint="0.34998626667073579"/>
      </right>
      <top style="thin">
        <color rgb="FF6D6864"/>
      </top>
      <bottom style="thin">
        <color theme="1" tint="0.34998626667073579"/>
      </bottom>
      <diagonal/>
    </border>
    <border>
      <left style="thin">
        <color rgb="FF6D6864"/>
      </left>
      <right style="thin">
        <color rgb="FF6D6864"/>
      </right>
      <top style="thin">
        <color rgb="FF6D6864"/>
      </top>
      <bottom/>
      <diagonal/>
    </border>
    <border>
      <left style="thin">
        <color rgb="FF6D6864"/>
      </left>
      <right style="thin">
        <color rgb="FF6D6864"/>
      </right>
      <top/>
      <bottom style="thin">
        <color theme="1" tint="0.34998626667073579"/>
      </bottom>
      <diagonal/>
    </border>
    <border>
      <left style="thin">
        <color rgb="FF908B86"/>
      </left>
      <right style="thin">
        <color rgb="FF908B86"/>
      </right>
      <top style="thin">
        <color rgb="FF908B86"/>
      </top>
      <bottom/>
      <diagonal/>
    </border>
    <border>
      <left style="thin">
        <color rgb="FF908B86"/>
      </left>
      <right/>
      <top style="thin">
        <color rgb="FF908B86"/>
      </top>
      <bottom style="thin">
        <color rgb="FF6D6864"/>
      </bottom>
      <diagonal/>
    </border>
    <border>
      <left/>
      <right/>
      <top style="thin">
        <color rgb="FF908B86"/>
      </top>
      <bottom style="thin">
        <color rgb="FF6D6864"/>
      </bottom>
      <diagonal/>
    </border>
    <border>
      <left/>
      <right style="thin">
        <color rgb="FF908B86"/>
      </right>
      <top style="thin">
        <color rgb="FF908B86"/>
      </top>
      <bottom style="thin">
        <color rgb="FF6D6864"/>
      </bottom>
      <diagonal/>
    </border>
    <border>
      <left style="thin">
        <color rgb="FF6D6864"/>
      </left>
      <right style="thin">
        <color rgb="FF6D6864"/>
      </right>
      <top/>
      <bottom/>
      <diagonal/>
    </border>
    <border>
      <left style="thin">
        <color rgb="FF000000"/>
      </left>
      <right/>
      <top/>
      <bottom/>
      <diagonal/>
    </border>
    <border>
      <left style="thin">
        <color rgb="FF000000"/>
      </left>
      <right/>
      <top/>
      <bottom style="thin">
        <color rgb="FF000000"/>
      </bottom>
      <diagonal/>
    </border>
    <border>
      <left/>
      <right/>
      <top/>
      <bottom style="thin">
        <color rgb="FFFFFFFF"/>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6C6864"/>
      </left>
      <right style="thin">
        <color rgb="FF6C6864"/>
      </right>
      <top/>
      <bottom style="thin">
        <color rgb="FFFFFFFF"/>
      </bottom>
      <diagonal/>
    </border>
    <border>
      <left/>
      <right/>
      <top style="thin">
        <color rgb="FF4F6B3D"/>
      </top>
      <bottom style="thin">
        <color rgb="FF4F6B3D"/>
      </bottom>
      <diagonal/>
    </border>
    <border>
      <left/>
      <right/>
      <top style="thin">
        <color rgb="FF4F6B3D"/>
      </top>
      <bottom style="thin">
        <color rgb="FF6C6864"/>
      </bottom>
      <diagonal/>
    </border>
    <border>
      <left/>
      <right/>
      <top style="thin">
        <color rgb="FF6C6864"/>
      </top>
      <bottom style="thin">
        <color rgb="FF4F6B3D"/>
      </bottom>
      <diagonal/>
    </border>
    <border>
      <left style="thin">
        <color rgb="FF6C6864"/>
      </left>
      <right/>
      <top style="dotted">
        <color rgb="FF4F6B3D"/>
      </top>
      <bottom style="dotted">
        <color rgb="FF4F6B3D"/>
      </bottom>
      <diagonal/>
    </border>
    <border>
      <left/>
      <right style="thin">
        <color rgb="FF6C6864"/>
      </right>
      <top style="dotted">
        <color rgb="FF4F6B3D"/>
      </top>
      <bottom style="dotted">
        <color rgb="FF4F6B3D"/>
      </bottom>
      <diagonal/>
    </border>
    <border>
      <left style="thin">
        <color rgb="FF808080"/>
      </left>
      <right style="thin">
        <color rgb="FF808080"/>
      </right>
      <top style="thin">
        <color rgb="FF808080"/>
      </top>
      <bottom style="thin">
        <color rgb="FF6C6864"/>
      </bottom>
      <diagonal/>
    </border>
    <border>
      <left style="thin">
        <color rgb="FF808080"/>
      </left>
      <right style="thin">
        <color rgb="FF6C6864"/>
      </right>
      <top style="thin">
        <color rgb="FF6C6864"/>
      </top>
      <bottom style="thin">
        <color rgb="FF6C6864"/>
      </bottom>
      <diagonal/>
    </border>
    <border>
      <left style="thin">
        <color rgb="FF808080"/>
      </left>
      <right style="thin">
        <color rgb="FF6C6864"/>
      </right>
      <top style="thin">
        <color rgb="FF6C6864"/>
      </top>
      <bottom style="thin">
        <color rgb="FF808080"/>
      </bottom>
      <diagonal/>
    </border>
    <border>
      <left style="thin">
        <color rgb="FF808080"/>
      </left>
      <right/>
      <top style="thin">
        <color rgb="FF808080"/>
      </top>
      <bottom style="thin">
        <color rgb="FF6C6864"/>
      </bottom>
      <diagonal/>
    </border>
    <border>
      <left/>
      <right style="thin">
        <color rgb="FFFFFFFF"/>
      </right>
      <top style="thin">
        <color rgb="FF808080"/>
      </top>
      <bottom/>
      <diagonal/>
    </border>
    <border>
      <left/>
      <right style="thin">
        <color rgb="FF808080"/>
      </right>
      <top style="thin">
        <color rgb="FF808080"/>
      </top>
      <bottom/>
      <diagonal/>
    </border>
    <border>
      <left style="thin">
        <color rgb="FF7C7C7C"/>
      </left>
      <right style="thin">
        <color rgb="FF6C6864"/>
      </right>
      <top style="thin">
        <color rgb="FF6C6864"/>
      </top>
      <bottom style="thin">
        <color rgb="FF6C6864"/>
      </bottom>
      <diagonal/>
    </border>
    <border>
      <left style="thin">
        <color rgb="FF808080"/>
      </left>
      <right style="thin">
        <color rgb="FF808080"/>
      </right>
      <top style="thin">
        <color rgb="FF808080"/>
      </top>
      <bottom style="thin">
        <color rgb="FF000000"/>
      </bottom>
      <diagonal/>
    </border>
    <border>
      <left style="thin">
        <color rgb="FF808080"/>
      </left>
      <right style="thin">
        <color rgb="FF003068"/>
      </right>
      <top style="thin">
        <color rgb="FF808080"/>
      </top>
      <bottom style="thin">
        <color rgb="FF808080"/>
      </bottom>
      <diagonal/>
    </border>
    <border>
      <left/>
      <right style="thin">
        <color rgb="FF003068"/>
      </right>
      <top/>
      <bottom/>
      <diagonal/>
    </border>
    <border>
      <left style="thin">
        <color rgb="FF97B42A"/>
      </left>
      <right/>
      <top style="thin">
        <color rgb="FF97B42A"/>
      </top>
      <bottom/>
      <diagonal/>
    </border>
    <border>
      <left/>
      <right style="thin">
        <color rgb="FF97B42A"/>
      </right>
      <top style="thin">
        <color rgb="FF97B42A"/>
      </top>
      <bottom/>
      <diagonal/>
    </border>
    <border>
      <left style="thin">
        <color rgb="FF97B42A"/>
      </left>
      <right/>
      <top/>
      <bottom/>
      <diagonal/>
    </border>
    <border>
      <left style="thin">
        <color rgb="FF97B42A"/>
      </left>
      <right style="thin">
        <color rgb="FF97B42A"/>
      </right>
      <top/>
      <bottom style="thin">
        <color rgb="FF97B42A"/>
      </bottom>
      <diagonal/>
    </border>
    <border>
      <left/>
      <right/>
      <top/>
      <bottom style="thin">
        <color rgb="FFFFD500"/>
      </bottom>
      <diagonal/>
    </border>
    <border>
      <left/>
      <right style="thin">
        <color rgb="FF000000"/>
      </right>
      <top style="thin">
        <color rgb="FFFFD500"/>
      </top>
      <bottom/>
      <diagonal/>
    </border>
    <border>
      <left/>
      <right style="thin">
        <color rgb="FF000000"/>
      </right>
      <top/>
      <bottom/>
      <diagonal/>
    </border>
    <border>
      <left/>
      <right/>
      <top style="thin">
        <color rgb="FF97B42A"/>
      </top>
      <bottom/>
      <diagonal/>
    </border>
    <border>
      <left style="thin">
        <color rgb="FF97B42A"/>
      </left>
      <right/>
      <top/>
      <bottom style="thin">
        <color rgb="FF97B42A"/>
      </bottom>
      <diagonal/>
    </border>
    <border>
      <left style="thin">
        <color rgb="FFA6A6A6"/>
      </left>
      <right style="thin">
        <color rgb="FFA6A6A6"/>
      </right>
      <top style="thin">
        <color rgb="FFA6A6A6"/>
      </top>
      <bottom style="thin">
        <color rgb="FFA6A6A6"/>
      </bottom>
      <diagonal/>
    </border>
    <border>
      <left style="thin">
        <color rgb="FFFFFFFF"/>
      </left>
      <right style="thin">
        <color rgb="FFFFFFFF"/>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rgb="FF808080"/>
      </top>
      <bottom style="thin">
        <color rgb="FF6C6864"/>
      </bottom>
      <diagonal/>
    </border>
  </borders>
  <cellStyleXfs count="73">
    <xf numFmtId="0" fontId="0" fillId="0" borderId="0"/>
    <xf numFmtId="0" fontId="95" fillId="25" borderId="0" applyNumberFormat="0" applyBorder="0" applyAlignment="0" applyProtection="0"/>
    <xf numFmtId="0" fontId="45" fillId="4" borderId="0" applyNumberFormat="0" applyBorder="0" applyAlignment="0" applyProtection="0"/>
    <xf numFmtId="0" fontId="45" fillId="5" borderId="0" applyNumberFormat="0" applyBorder="0" applyAlignment="0" applyProtection="0"/>
    <xf numFmtId="0" fontId="45" fillId="3" borderId="0" applyNumberFormat="0" applyBorder="0" applyAlignment="0" applyProtection="0"/>
    <xf numFmtId="0" fontId="45" fillId="6" borderId="0" applyNumberFormat="0" applyBorder="0" applyAlignment="0" applyProtection="0"/>
    <xf numFmtId="0" fontId="45" fillId="7" borderId="0" applyNumberFormat="0" applyBorder="0" applyAlignment="0" applyProtection="0"/>
    <xf numFmtId="0" fontId="45" fillId="8" borderId="0" applyNumberFormat="0" applyBorder="0" applyAlignment="0" applyProtection="0"/>
    <xf numFmtId="0" fontId="45" fillId="2" borderId="0" applyNumberFormat="0" applyBorder="0" applyAlignment="0" applyProtection="0"/>
    <xf numFmtId="0" fontId="45" fillId="10" borderId="0" applyNumberFormat="0" applyBorder="0" applyAlignment="0" applyProtection="0"/>
    <xf numFmtId="0" fontId="45" fillId="11" borderId="0" applyNumberFormat="0" applyBorder="0" applyAlignment="0" applyProtection="0"/>
    <xf numFmtId="0" fontId="45" fillId="6" borderId="0" applyNumberFormat="0" applyBorder="0" applyAlignment="0" applyProtection="0"/>
    <xf numFmtId="0" fontId="45" fillId="2" borderId="0" applyNumberFormat="0" applyBorder="0" applyAlignment="0" applyProtection="0"/>
    <xf numFmtId="0" fontId="45" fillId="12" borderId="0" applyNumberFormat="0" applyBorder="0" applyAlignment="0" applyProtection="0"/>
    <xf numFmtId="0" fontId="46" fillId="14"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49" fontId="96" fillId="26" borderId="33" applyBorder="0">
      <alignment horizontal="left"/>
    </xf>
    <xf numFmtId="0" fontId="47" fillId="3" borderId="0" applyNumberFormat="0" applyBorder="0" applyAlignment="0" applyProtection="0"/>
    <xf numFmtId="0" fontId="48" fillId="13" borderId="1" applyNumberFormat="0" applyAlignment="0" applyProtection="0"/>
    <xf numFmtId="0" fontId="49" fillId="18" borderId="2" applyNumberFormat="0" applyAlignment="0" applyProtection="0"/>
    <xf numFmtId="0" fontId="50" fillId="0" borderId="3" applyNumberFormat="0" applyFill="0" applyAlignment="0" applyProtection="0"/>
    <xf numFmtId="164" fontId="95" fillId="0" borderId="0" applyFont="0" applyFill="0" applyBorder="0" applyAlignment="0" applyProtection="0"/>
    <xf numFmtId="0" fontId="51" fillId="0" borderId="0" applyNumberFormat="0" applyFill="0" applyBorder="0" applyAlignment="0" applyProtection="0"/>
    <xf numFmtId="0" fontId="46" fillId="19" borderId="0" applyNumberFormat="0" applyBorder="0" applyAlignment="0" applyProtection="0"/>
    <xf numFmtId="0" fontId="46" fillId="20" borderId="0" applyNumberFormat="0" applyBorder="0" applyAlignment="0" applyProtection="0"/>
    <xf numFmtId="0" fontId="46" fillId="21"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22" borderId="0" applyNumberFormat="0" applyBorder="0" applyAlignment="0" applyProtection="0"/>
    <xf numFmtId="0" fontId="52" fillId="8" borderId="1" applyNumberFormat="0" applyAlignment="0" applyProtection="0"/>
    <xf numFmtId="0" fontId="97" fillId="0" borderId="0" applyNumberFormat="0" applyBorder="0">
      <alignment vertical="center"/>
    </xf>
    <xf numFmtId="0" fontId="97" fillId="0" borderId="0" applyNumberFormat="0" applyBorder="0">
      <alignment vertical="center"/>
    </xf>
    <xf numFmtId="0" fontId="70" fillId="0" borderId="0" applyNumberFormat="0" applyFill="0" applyBorder="0" applyAlignment="0" applyProtection="0">
      <alignment vertical="top"/>
      <protection locked="0"/>
    </xf>
    <xf numFmtId="0" fontId="53" fillId="5" borderId="0" applyNumberFormat="0" applyBorder="0" applyAlignment="0" applyProtection="0"/>
    <xf numFmtId="0" fontId="98" fillId="27" borderId="34">
      <alignment horizontal="left" vertical="top"/>
    </xf>
    <xf numFmtId="49" fontId="98" fillId="28" borderId="34">
      <alignment horizontal="left" vertical="top"/>
    </xf>
    <xf numFmtId="0" fontId="99" fillId="0" borderId="0">
      <alignment vertical="center"/>
    </xf>
    <xf numFmtId="0" fontId="97" fillId="0" borderId="0" applyNumberFormat="0" applyBorder="0">
      <alignment vertical="center"/>
    </xf>
    <xf numFmtId="0" fontId="70" fillId="0" borderId="0" applyNumberFormat="0" applyFill="0" applyBorder="0" applyAlignment="0" applyProtection="0">
      <alignment vertical="top"/>
      <protection locked="0"/>
    </xf>
    <xf numFmtId="49" fontId="96" fillId="29" borderId="34">
      <alignment horizontal="left" vertical="top" wrapText="1"/>
    </xf>
    <xf numFmtId="49" fontId="96" fillId="30" borderId="34">
      <alignment horizontal="left" vertical="top" wrapText="1"/>
    </xf>
    <xf numFmtId="0" fontId="30" fillId="0" borderId="0"/>
    <xf numFmtId="0" fontId="4" fillId="0" borderId="0"/>
    <xf numFmtId="0" fontId="4" fillId="0" borderId="0"/>
    <xf numFmtId="0" fontId="4" fillId="0" borderId="0"/>
    <xf numFmtId="0" fontId="4" fillId="0" borderId="0"/>
    <xf numFmtId="0" fontId="4" fillId="0" borderId="0"/>
    <xf numFmtId="0" fontId="95" fillId="0" borderId="0"/>
    <xf numFmtId="0" fontId="95" fillId="0" borderId="0"/>
    <xf numFmtId="0" fontId="95" fillId="0" borderId="0"/>
    <xf numFmtId="0" fontId="95" fillId="0" borderId="0"/>
    <xf numFmtId="0" fontId="4" fillId="0" borderId="0"/>
    <xf numFmtId="0" fontId="4" fillId="9" borderId="4" applyNumberFormat="0" applyFont="0" applyAlignment="0" applyProtection="0"/>
    <xf numFmtId="9" fontId="95" fillId="0" borderId="0" applyFont="0" applyFill="0" applyBorder="0" applyAlignment="0" applyProtection="0"/>
    <xf numFmtId="9" fontId="9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5" fillId="0" borderId="0" applyFont="0" applyFill="0" applyBorder="0" applyAlignment="0" applyProtection="0"/>
    <xf numFmtId="0" fontId="54" fillId="13" borderId="5" applyNumberFormat="0" applyAlignment="0" applyProtection="0"/>
    <xf numFmtId="49" fontId="100" fillId="0" borderId="34">
      <alignment horizontal="left"/>
    </xf>
    <xf numFmtId="0" fontId="55"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6" applyNumberFormat="0" applyFill="0" applyAlignment="0" applyProtection="0"/>
    <xf numFmtId="0" fontId="59" fillId="0" borderId="7" applyNumberFormat="0" applyFill="0" applyAlignment="0" applyProtection="0"/>
    <xf numFmtId="0" fontId="51" fillId="0" borderId="8" applyNumberFormat="0" applyFill="0" applyAlignment="0" applyProtection="0"/>
    <xf numFmtId="0" fontId="282" fillId="82" borderId="0"/>
    <xf numFmtId="0" fontId="102" fillId="0" borderId="0"/>
    <xf numFmtId="0" fontId="307" fillId="0" borderId="0">
      <alignment vertical="center"/>
    </xf>
  </cellStyleXfs>
  <cellXfs count="1817">
    <xf numFmtId="0" fontId="0" fillId="0" borderId="0" xfId="0"/>
    <xf numFmtId="0" fontId="102" fillId="0" borderId="0" xfId="0" applyFont="1"/>
    <xf numFmtId="0" fontId="102" fillId="0" borderId="0" xfId="0" applyFont="1" applyAlignment="1">
      <alignment vertical="center"/>
    </xf>
    <xf numFmtId="0" fontId="103" fillId="0" borderId="0" xfId="0" applyFont="1" applyAlignment="1">
      <alignment horizontal="right" vertical="center"/>
    </xf>
    <xf numFmtId="0" fontId="103" fillId="0" borderId="0" xfId="0" applyFont="1" applyAlignment="1">
      <alignment horizontal="left" vertical="center"/>
    </xf>
    <xf numFmtId="0" fontId="102" fillId="31" borderId="0" xfId="0" applyFont="1" applyFill="1" applyAlignment="1">
      <alignment horizontal="left" vertical="center"/>
    </xf>
    <xf numFmtId="0" fontId="104" fillId="31" borderId="0" xfId="0" applyFont="1" applyFill="1" applyBorder="1" applyAlignment="1">
      <alignment horizontal="left" vertical="center"/>
    </xf>
    <xf numFmtId="0" fontId="102" fillId="31" borderId="0" xfId="0" applyFont="1" applyFill="1" applyAlignment="1">
      <alignment vertical="center"/>
    </xf>
    <xf numFmtId="0" fontId="102" fillId="32" borderId="0" xfId="0" applyFont="1" applyFill="1" applyAlignment="1">
      <alignment vertical="center"/>
    </xf>
    <xf numFmtId="0" fontId="102" fillId="32" borderId="0" xfId="0" applyFont="1" applyFill="1"/>
    <xf numFmtId="0" fontId="102" fillId="32" borderId="0" xfId="0" applyFont="1" applyFill="1" applyBorder="1" applyAlignment="1">
      <alignment vertical="center"/>
    </xf>
    <xf numFmtId="0" fontId="3" fillId="32" borderId="0" xfId="0" applyFont="1" applyFill="1"/>
    <xf numFmtId="0" fontId="102" fillId="31" borderId="0" xfId="0" applyFont="1" applyFill="1"/>
    <xf numFmtId="0" fontId="102" fillId="0" borderId="0" xfId="0" applyFont="1" applyFill="1" applyAlignment="1">
      <alignment vertical="center"/>
    </xf>
    <xf numFmtId="0" fontId="105" fillId="33" borderId="0" xfId="0" applyFont="1" applyFill="1" applyAlignment="1">
      <alignment vertical="center"/>
    </xf>
    <xf numFmtId="0" fontId="102" fillId="33" borderId="0" xfId="0" applyFont="1" applyFill="1"/>
    <xf numFmtId="0" fontId="105" fillId="0" borderId="0" xfId="0" applyFont="1" applyFill="1" applyAlignment="1">
      <alignment vertical="center"/>
    </xf>
    <xf numFmtId="0" fontId="106" fillId="0" borderId="0" xfId="0" applyFont="1" applyAlignment="1">
      <alignment vertical="center"/>
    </xf>
    <xf numFmtId="0" fontId="107" fillId="0" borderId="0" xfId="0" applyFont="1"/>
    <xf numFmtId="0" fontId="108" fillId="0" borderId="0" xfId="0" applyFont="1" applyAlignment="1">
      <alignment vertical="center" wrapText="1"/>
    </xf>
    <xf numFmtId="0" fontId="109" fillId="0" borderId="0" xfId="34" applyFont="1" applyAlignment="1" applyProtection="1">
      <alignment vertical="center"/>
    </xf>
    <xf numFmtId="0" fontId="108" fillId="0" borderId="0" xfId="0" applyFont="1" applyBorder="1" applyAlignment="1">
      <alignment vertical="center"/>
    </xf>
    <xf numFmtId="0" fontId="12" fillId="0" borderId="0" xfId="34" applyFont="1" applyAlignment="1" applyProtection="1">
      <alignment vertical="center"/>
    </xf>
    <xf numFmtId="0" fontId="110" fillId="0" borderId="0" xfId="34" applyFont="1" applyAlignment="1" applyProtection="1">
      <alignment vertical="center"/>
    </xf>
    <xf numFmtId="0" fontId="111" fillId="0" borderId="0" xfId="0" applyFont="1" applyAlignment="1">
      <alignment vertical="center"/>
    </xf>
    <xf numFmtId="0" fontId="112" fillId="0" borderId="0" xfId="0" applyFont="1" applyAlignment="1">
      <alignment vertical="center" wrapText="1"/>
    </xf>
    <xf numFmtId="0" fontId="102" fillId="0" borderId="0" xfId="0" applyFont="1" applyAlignment="1">
      <alignment wrapText="1"/>
    </xf>
    <xf numFmtId="0" fontId="4" fillId="31" borderId="0" xfId="0" applyFont="1" applyFill="1" applyBorder="1" applyAlignment="1">
      <alignment horizontal="left" vertical="center"/>
    </xf>
    <xf numFmtId="0" fontId="113" fillId="31" borderId="0" xfId="0" applyFont="1" applyFill="1" applyAlignment="1">
      <alignment horizontal="left" vertical="center"/>
    </xf>
    <xf numFmtId="0" fontId="107" fillId="31" borderId="0" xfId="0" applyFont="1" applyFill="1"/>
    <xf numFmtId="0" fontId="114" fillId="31" borderId="0" xfId="0" applyFont="1" applyFill="1" applyAlignment="1">
      <alignment vertical="center"/>
    </xf>
    <xf numFmtId="0" fontId="115" fillId="32" borderId="0" xfId="0" applyFont="1" applyFill="1" applyAlignment="1">
      <alignment vertical="center"/>
    </xf>
    <xf numFmtId="0" fontId="115" fillId="31" borderId="0" xfId="0" applyFont="1" applyFill="1" applyAlignment="1">
      <alignment vertical="center"/>
    </xf>
    <xf numFmtId="0" fontId="116" fillId="32" borderId="0" xfId="0" applyFont="1" applyFill="1" applyAlignment="1">
      <alignment vertical="center"/>
    </xf>
    <xf numFmtId="0" fontId="117" fillId="32" borderId="0" xfId="0" applyFont="1" applyFill="1" applyAlignment="1">
      <alignment vertical="top" wrapText="1"/>
    </xf>
    <xf numFmtId="0" fontId="106" fillId="32" borderId="0" xfId="0" applyFont="1" applyFill="1" applyAlignment="1">
      <alignment vertical="center" wrapText="1"/>
    </xf>
    <xf numFmtId="0" fontId="107" fillId="32" borderId="0" xfId="0" applyFont="1" applyFill="1"/>
    <xf numFmtId="0" fontId="109" fillId="32" borderId="0" xfId="34" applyFont="1" applyFill="1" applyAlignment="1" applyProtection="1">
      <alignment vertical="center"/>
    </xf>
    <xf numFmtId="0" fontId="115" fillId="32" borderId="0" xfId="0" applyFont="1" applyFill="1" applyBorder="1" applyAlignment="1">
      <alignment horizontal="center" vertical="center"/>
    </xf>
    <xf numFmtId="0" fontId="115" fillId="32" borderId="0" xfId="0" applyFont="1" applyFill="1" applyAlignment="1">
      <alignment horizontal="right" vertical="center"/>
    </xf>
    <xf numFmtId="0" fontId="112" fillId="31" borderId="0" xfId="0" applyFont="1" applyFill="1" applyAlignment="1">
      <alignment vertical="center"/>
    </xf>
    <xf numFmtId="0" fontId="5" fillId="31" borderId="0" xfId="0" applyFont="1" applyFill="1" applyAlignment="1">
      <alignment horizontal="left" vertical="center"/>
    </xf>
    <xf numFmtId="0" fontId="12" fillId="31" borderId="0" xfId="34" applyFont="1" applyFill="1" applyAlignment="1" applyProtection="1">
      <alignment vertical="center"/>
    </xf>
    <xf numFmtId="0" fontId="106" fillId="31" borderId="0" xfId="0" applyFont="1" applyFill="1" applyAlignment="1">
      <alignment vertical="center" wrapText="1"/>
    </xf>
    <xf numFmtId="0" fontId="112" fillId="32" borderId="0" xfId="0" applyFont="1" applyFill="1" applyAlignment="1">
      <alignment vertical="center"/>
    </xf>
    <xf numFmtId="0" fontId="110" fillId="32" borderId="0" xfId="34" applyFont="1" applyFill="1" applyAlignment="1" applyProtection="1">
      <alignment vertical="center"/>
    </xf>
    <xf numFmtId="0" fontId="118" fillId="31" borderId="0" xfId="0" applyFont="1" applyFill="1" applyAlignment="1">
      <alignment horizontal="left" vertical="center"/>
    </xf>
    <xf numFmtId="0" fontId="108" fillId="0" borderId="9" xfId="0" applyFont="1" applyBorder="1" applyAlignment="1">
      <alignment vertical="center"/>
    </xf>
    <xf numFmtId="0" fontId="112" fillId="0" borderId="0" xfId="0" applyFont="1"/>
    <xf numFmtId="0" fontId="119" fillId="0" borderId="0" xfId="34" applyFont="1" applyAlignment="1" applyProtection="1">
      <alignment vertical="center"/>
    </xf>
    <xf numFmtId="0" fontId="107" fillId="0" borderId="0" xfId="34" applyFont="1" applyAlignment="1" applyProtection="1">
      <alignment vertical="center"/>
    </xf>
    <xf numFmtId="0" fontId="107" fillId="0" borderId="0" xfId="0" applyFont="1" applyAlignment="1">
      <alignment vertical="center"/>
    </xf>
    <xf numFmtId="0" fontId="120" fillId="34" borderId="35" xfId="0" applyFont="1" applyFill="1" applyBorder="1" applyAlignment="1">
      <alignment vertical="center" wrapText="1"/>
    </xf>
    <xf numFmtId="0" fontId="122" fillId="0" borderId="0" xfId="0" applyFont="1" applyAlignment="1">
      <alignment vertical="center"/>
    </xf>
    <xf numFmtId="0" fontId="123" fillId="0" borderId="0" xfId="0" applyFont="1" applyAlignment="1">
      <alignment vertical="center"/>
    </xf>
    <xf numFmtId="0" fontId="121" fillId="0" borderId="0" xfId="0" applyFont="1" applyFill="1" applyBorder="1" applyAlignment="1">
      <alignment vertical="center"/>
    </xf>
    <xf numFmtId="0" fontId="124" fillId="0" borderId="0" xfId="0" applyFont="1" applyAlignment="1">
      <alignment vertical="center"/>
    </xf>
    <xf numFmtId="0" fontId="121" fillId="0" borderId="0" xfId="0" applyFont="1" applyFill="1" applyAlignment="1">
      <alignment vertical="center" wrapText="1"/>
    </xf>
    <xf numFmtId="0" fontId="121" fillId="0" borderId="34" xfId="0" applyFont="1" applyFill="1" applyBorder="1" applyAlignment="1">
      <alignment vertical="center"/>
    </xf>
    <xf numFmtId="0" fontId="123" fillId="0" borderId="0" xfId="0" applyFont="1" applyFill="1" applyAlignment="1">
      <alignment vertical="center"/>
    </xf>
    <xf numFmtId="0" fontId="122" fillId="0" borderId="0" xfId="0" applyFont="1" applyFill="1" applyAlignment="1">
      <alignment vertical="center"/>
    </xf>
    <xf numFmtId="0" fontId="107" fillId="0" borderId="0" xfId="0" applyFont="1" applyFill="1" applyAlignment="1">
      <alignment vertical="center"/>
    </xf>
    <xf numFmtId="0" fontId="112" fillId="0" borderId="0" xfId="0" applyFont="1" applyFill="1" applyAlignment="1">
      <alignment vertical="center"/>
    </xf>
    <xf numFmtId="0" fontId="126" fillId="0" borderId="0" xfId="0" applyFont="1" applyFill="1" applyAlignment="1">
      <alignment vertical="center"/>
    </xf>
    <xf numFmtId="0" fontId="114" fillId="0" borderId="0" xfId="0" applyFont="1" applyFill="1" applyAlignment="1">
      <alignment vertical="center"/>
    </xf>
    <xf numFmtId="0" fontId="103" fillId="31" borderId="0" xfId="0" applyFont="1" applyFill="1" applyAlignment="1">
      <alignment vertical="center" wrapText="1"/>
    </xf>
    <xf numFmtId="0" fontId="127" fillId="0" borderId="0" xfId="0" applyFont="1" applyAlignment="1">
      <alignment vertical="center"/>
    </xf>
    <xf numFmtId="0" fontId="120" fillId="0" borderId="0" xfId="0" applyFont="1" applyFill="1" applyAlignment="1">
      <alignment vertical="center"/>
    </xf>
    <xf numFmtId="0" fontId="105" fillId="0" borderId="0" xfId="0" applyFont="1" applyFill="1"/>
    <xf numFmtId="0" fontId="120" fillId="0" borderId="36" xfId="0" applyFont="1" applyFill="1" applyBorder="1" applyAlignment="1">
      <alignment horizontal="center" vertical="center"/>
    </xf>
    <xf numFmtId="0" fontId="128" fillId="0" borderId="37" xfId="0" applyFont="1" applyFill="1" applyBorder="1" applyAlignment="1">
      <alignment horizontal="center" vertical="center" wrapText="1"/>
    </xf>
    <xf numFmtId="9" fontId="116" fillId="0" borderId="0" xfId="57" applyFont="1" applyAlignment="1">
      <alignment horizontal="center"/>
    </xf>
    <xf numFmtId="0" fontId="116" fillId="31" borderId="0" xfId="0" applyFont="1" applyFill="1" applyAlignment="1">
      <alignment vertical="center"/>
    </xf>
    <xf numFmtId="0" fontId="129" fillId="33" borderId="0" xfId="0" applyFont="1" applyFill="1" applyAlignment="1">
      <alignment vertical="center"/>
    </xf>
    <xf numFmtId="0" fontId="129" fillId="33" borderId="0" xfId="0" applyFont="1" applyFill="1" applyAlignment="1">
      <alignment horizontal="left" vertical="center"/>
    </xf>
    <xf numFmtId="0" fontId="130" fillId="31" borderId="0" xfId="0" applyFont="1" applyFill="1" applyBorder="1" applyAlignment="1">
      <alignment horizontal="left" vertical="center"/>
    </xf>
    <xf numFmtId="0" fontId="102" fillId="31" borderId="0" xfId="0" applyFont="1" applyFill="1" applyAlignment="1">
      <alignment horizontal="left"/>
    </xf>
    <xf numFmtId="0" fontId="128" fillId="35" borderId="38" xfId="0" applyFont="1" applyFill="1" applyBorder="1" applyAlignment="1">
      <alignment horizontal="center" vertical="center" wrapText="1"/>
    </xf>
    <xf numFmtId="0" fontId="128" fillId="35" borderId="38" xfId="0" applyFont="1" applyFill="1" applyBorder="1" applyAlignment="1">
      <alignment horizontal="center" vertical="center"/>
    </xf>
    <xf numFmtId="0" fontId="128" fillId="36" borderId="38" xfId="0" applyFont="1" applyFill="1" applyBorder="1" applyAlignment="1">
      <alignment horizontal="center" vertical="center" wrapText="1"/>
    </xf>
    <xf numFmtId="0" fontId="128" fillId="36" borderId="38" xfId="0" applyFont="1" applyFill="1" applyBorder="1" applyAlignment="1">
      <alignment horizontal="center" vertical="center"/>
    </xf>
    <xf numFmtId="0" fontId="6" fillId="37" borderId="38" xfId="0" applyFont="1" applyFill="1" applyBorder="1" applyAlignment="1">
      <alignment horizontal="center" vertical="center" wrapText="1"/>
    </xf>
    <xf numFmtId="0" fontId="132" fillId="37" borderId="38" xfId="0" applyFont="1" applyFill="1" applyBorder="1" applyAlignment="1">
      <alignment horizontal="center" vertical="center"/>
    </xf>
    <xf numFmtId="0" fontId="6" fillId="38" borderId="39" xfId="0" applyFont="1" applyFill="1" applyBorder="1" applyAlignment="1">
      <alignment horizontal="center" vertical="center" wrapText="1"/>
    </xf>
    <xf numFmtId="0" fontId="132" fillId="38" borderId="39" xfId="0" applyFont="1" applyFill="1" applyBorder="1" applyAlignment="1">
      <alignment horizontal="center" vertical="center"/>
    </xf>
    <xf numFmtId="0" fontId="133" fillId="33" borderId="0" xfId="34" applyFont="1" applyFill="1" applyAlignment="1">
      <alignment horizontal="right" vertical="center"/>
    </xf>
    <xf numFmtId="0" fontId="133" fillId="33" borderId="0" xfId="34" applyFont="1" applyFill="1" applyAlignment="1">
      <alignment horizontal="center" vertical="center"/>
    </xf>
    <xf numFmtId="0" fontId="4" fillId="31" borderId="0" xfId="0" applyFont="1" applyFill="1" applyBorder="1" applyAlignment="1">
      <alignment horizontal="left" vertical="center"/>
    </xf>
    <xf numFmtId="0" fontId="22" fillId="0" borderId="40" xfId="34" applyFont="1" applyBorder="1" applyAlignment="1" applyProtection="1">
      <alignment horizontal="center" vertical="center"/>
    </xf>
    <xf numFmtId="0" fontId="134" fillId="33" borderId="0" xfId="34" applyFont="1" applyFill="1" applyAlignment="1">
      <alignment horizontal="right" vertical="center"/>
    </xf>
    <xf numFmtId="0" fontId="133" fillId="39" borderId="0" xfId="34" applyFont="1" applyFill="1" applyAlignment="1">
      <alignment horizontal="right" vertical="center"/>
    </xf>
    <xf numFmtId="0" fontId="102" fillId="32" borderId="0" xfId="0" applyFont="1" applyFill="1" applyBorder="1" applyAlignment="1"/>
    <xf numFmtId="0" fontId="135" fillId="31" borderId="0" xfId="0" applyFont="1" applyFill="1" applyAlignment="1">
      <alignment vertical="top" wrapText="1"/>
    </xf>
    <xf numFmtId="0" fontId="136" fillId="31" borderId="0" xfId="0" applyFont="1" applyFill="1" applyBorder="1" applyAlignment="1">
      <alignment horizontal="left" vertical="center"/>
    </xf>
    <xf numFmtId="0" fontId="2" fillId="32" borderId="0" xfId="0" applyFont="1" applyFill="1" applyAlignment="1">
      <alignment vertical="center"/>
    </xf>
    <xf numFmtId="0" fontId="2" fillId="32" borderId="0" xfId="0" applyFont="1" applyFill="1" applyAlignment="1">
      <alignment horizontal="right"/>
    </xf>
    <xf numFmtId="0" fontId="108" fillId="0" borderId="0" xfId="0" applyFont="1" applyAlignment="1">
      <alignment vertical="center"/>
    </xf>
    <xf numFmtId="0" fontId="137" fillId="31" borderId="0" xfId="0" applyFont="1" applyFill="1" applyAlignment="1">
      <alignment horizontal="left" vertical="center"/>
    </xf>
    <xf numFmtId="0" fontId="138" fillId="31" borderId="0" xfId="0" applyFont="1" applyFill="1" applyAlignment="1">
      <alignment horizontal="center" vertical="center" wrapText="1"/>
    </xf>
    <xf numFmtId="0" fontId="106" fillId="31" borderId="0" xfId="0" applyFont="1" applyFill="1" applyAlignment="1">
      <alignment vertical="center"/>
    </xf>
    <xf numFmtId="0" fontId="115" fillId="31" borderId="0" xfId="0" applyFont="1" applyFill="1" applyAlignment="1">
      <alignment horizontal="right" vertical="center"/>
    </xf>
    <xf numFmtId="0" fontId="106" fillId="31" borderId="0" xfId="0" applyFont="1" applyFill="1" applyBorder="1" applyAlignment="1">
      <alignment horizontal="left" vertical="center" wrapText="1"/>
    </xf>
    <xf numFmtId="0" fontId="102" fillId="0" borderId="0" xfId="0" applyFont="1" applyAlignment="1">
      <alignment vertical="center"/>
    </xf>
    <xf numFmtId="0" fontId="102" fillId="31" borderId="0" xfId="0" applyFont="1" applyFill="1" applyAlignment="1">
      <alignment vertical="center"/>
    </xf>
    <xf numFmtId="0" fontId="102" fillId="32" borderId="0" xfId="0" applyFont="1" applyFill="1" applyAlignment="1">
      <alignment vertical="center"/>
    </xf>
    <xf numFmtId="0" fontId="108" fillId="0" borderId="0" xfId="0" applyFont="1" applyAlignment="1">
      <alignment vertical="center" wrapText="1"/>
    </xf>
    <xf numFmtId="0" fontId="115" fillId="31" borderId="0" xfId="0" applyFont="1" applyFill="1" applyAlignment="1">
      <alignment vertical="center"/>
    </xf>
    <xf numFmtId="0" fontId="102" fillId="32" borderId="0" xfId="0" applyFont="1" applyFill="1" applyAlignment="1">
      <alignment vertical="center" wrapText="1"/>
    </xf>
    <xf numFmtId="0" fontId="139" fillId="31" borderId="0" xfId="0" applyFont="1" applyFill="1" applyAlignment="1">
      <alignment horizontal="left" vertical="center"/>
    </xf>
    <xf numFmtId="0" fontId="108" fillId="0" borderId="10" xfId="0" applyFont="1" applyBorder="1" applyAlignment="1">
      <alignment horizontal="left" vertical="center" wrapText="1"/>
    </xf>
    <xf numFmtId="0" fontId="108" fillId="0" borderId="11" xfId="0" applyFont="1" applyBorder="1" applyAlignment="1">
      <alignment horizontal="left" vertical="center" wrapText="1"/>
    </xf>
    <xf numFmtId="0" fontId="108" fillId="0" borderId="10" xfId="0" applyFont="1" applyBorder="1" applyAlignment="1">
      <alignment vertical="center"/>
    </xf>
    <xf numFmtId="0" fontId="108" fillId="0" borderId="11" xfId="0" applyFont="1" applyBorder="1" applyAlignment="1">
      <alignment vertical="center"/>
    </xf>
    <xf numFmtId="0" fontId="108" fillId="0" borderId="12" xfId="0" applyFont="1" applyBorder="1" applyAlignment="1">
      <alignment vertical="center"/>
    </xf>
    <xf numFmtId="0" fontId="108" fillId="0" borderId="13" xfId="0" applyFont="1" applyBorder="1" applyAlignment="1">
      <alignment vertical="center"/>
    </xf>
    <xf numFmtId="0" fontId="140" fillId="0" borderId="14" xfId="0" applyFont="1" applyBorder="1" applyAlignment="1">
      <alignment vertical="center" wrapText="1"/>
    </xf>
    <xf numFmtId="0" fontId="140" fillId="0" borderId="14" xfId="0" applyFont="1" applyFill="1" applyBorder="1" applyAlignment="1">
      <alignment vertical="center" wrapText="1"/>
    </xf>
    <xf numFmtId="0" fontId="140" fillId="0" borderId="14" xfId="0" applyFont="1" applyBorder="1" applyAlignment="1">
      <alignment horizontal="left" vertical="center" wrapText="1"/>
    </xf>
    <xf numFmtId="0" fontId="108" fillId="0" borderId="15" xfId="0" applyFont="1" applyBorder="1" applyAlignment="1">
      <alignment vertical="center"/>
    </xf>
    <xf numFmtId="0" fontId="108" fillId="0" borderId="16" xfId="0" applyFont="1" applyBorder="1" applyAlignment="1">
      <alignment vertical="center"/>
    </xf>
    <xf numFmtId="0" fontId="101" fillId="0" borderId="0" xfId="0" applyFont="1" applyAlignment="1">
      <alignment vertical="center"/>
    </xf>
    <xf numFmtId="0" fontId="0" fillId="0" borderId="0" xfId="0" applyAlignment="1">
      <alignment vertical="center"/>
    </xf>
    <xf numFmtId="0" fontId="140" fillId="0" borderId="17" xfId="0" applyFont="1" applyBorder="1" applyAlignment="1">
      <alignment vertical="center"/>
    </xf>
    <xf numFmtId="0" fontId="141" fillId="0" borderId="0" xfId="0" applyFont="1" applyAlignment="1">
      <alignment horizontal="left" vertical="center" wrapText="1"/>
    </xf>
    <xf numFmtId="0" fontId="108" fillId="0" borderId="18" xfId="0" applyFont="1" applyBorder="1" applyAlignment="1">
      <alignment vertical="center"/>
    </xf>
    <xf numFmtId="0" fontId="0" fillId="0" borderId="0" xfId="0" applyBorder="1" applyAlignment="1">
      <alignment vertical="center"/>
    </xf>
    <xf numFmtId="0" fontId="119" fillId="39" borderId="0" xfId="34" applyFont="1" applyFill="1" applyAlignment="1" applyProtection="1">
      <alignment vertical="center"/>
    </xf>
    <xf numFmtId="0" fontId="107" fillId="39" borderId="0" xfId="34" applyFont="1" applyFill="1" applyAlignment="1" applyProtection="1">
      <alignment vertical="center"/>
    </xf>
    <xf numFmtId="0" fontId="102" fillId="39" borderId="0" xfId="0" applyFont="1" applyFill="1" applyAlignment="1">
      <alignment vertical="center"/>
    </xf>
    <xf numFmtId="0" fontId="141" fillId="0" borderId="16" xfId="0" applyFont="1" applyBorder="1" applyAlignment="1">
      <alignment vertical="center"/>
    </xf>
    <xf numFmtId="0" fontId="142" fillId="0" borderId="15" xfId="0" applyFont="1" applyBorder="1" applyAlignment="1">
      <alignment vertical="center"/>
    </xf>
    <xf numFmtId="0" fontId="142" fillId="0" borderId="16" xfId="0" applyFont="1" applyBorder="1" applyAlignment="1">
      <alignment vertical="center"/>
    </xf>
    <xf numFmtId="0" fontId="142" fillId="0" borderId="10" xfId="0" applyFont="1" applyBorder="1" applyAlignment="1">
      <alignment horizontal="left" vertical="center" wrapText="1"/>
    </xf>
    <xf numFmtId="0" fontId="121" fillId="0" borderId="15" xfId="0" applyFont="1" applyBorder="1" applyAlignment="1">
      <alignment vertical="center"/>
    </xf>
    <xf numFmtId="0" fontId="102" fillId="33" borderId="0" xfId="0" applyFont="1" applyFill="1" applyAlignment="1">
      <alignment vertical="center"/>
    </xf>
    <xf numFmtId="0" fontId="143" fillId="32" borderId="45" xfId="0" applyFont="1" applyFill="1" applyBorder="1" applyAlignment="1">
      <alignment horizontal="center" vertical="center"/>
    </xf>
    <xf numFmtId="0" fontId="102" fillId="31" borderId="0" xfId="0" applyFont="1" applyFill="1" applyAlignment="1">
      <alignment vertical="top"/>
    </xf>
    <xf numFmtId="0" fontId="136" fillId="31" borderId="46" xfId="0" applyFont="1" applyFill="1" applyBorder="1" applyAlignment="1">
      <alignment horizontal="left" vertical="top"/>
    </xf>
    <xf numFmtId="0" fontId="26" fillId="31" borderId="46" xfId="0" applyFont="1" applyFill="1" applyBorder="1" applyAlignment="1">
      <alignment horizontal="left" vertical="top" wrapText="1"/>
    </xf>
    <xf numFmtId="0" fontId="108" fillId="0" borderId="0" xfId="0" applyFont="1" applyAlignment="1">
      <alignment vertical="top"/>
    </xf>
    <xf numFmtId="0" fontId="102" fillId="0" borderId="0" xfId="0" applyFont="1" applyAlignment="1">
      <alignment vertical="top"/>
    </xf>
    <xf numFmtId="0" fontId="140" fillId="0" borderId="0" xfId="0" applyFont="1" applyAlignment="1">
      <alignment vertical="center"/>
    </xf>
    <xf numFmtId="0" fontId="102" fillId="0" borderId="0" xfId="0" applyFont="1" applyAlignment="1">
      <alignment vertical="center" wrapText="1"/>
    </xf>
    <xf numFmtId="0" fontId="140" fillId="0" borderId="14" xfId="0" applyFont="1" applyBorder="1" applyAlignment="1">
      <alignment vertical="center"/>
    </xf>
    <xf numFmtId="0" fontId="6" fillId="0" borderId="47" xfId="0" applyFont="1" applyFill="1" applyBorder="1" applyAlignment="1" applyProtection="1">
      <alignment horizontal="center" vertical="center"/>
      <protection locked="0"/>
    </xf>
    <xf numFmtId="0" fontId="6" fillId="0" borderId="48" xfId="0" applyFont="1" applyFill="1" applyBorder="1" applyAlignment="1" applyProtection="1">
      <alignment horizontal="center" vertical="center"/>
      <protection locked="0"/>
    </xf>
    <xf numFmtId="0" fontId="6" fillId="0" borderId="49" xfId="0" applyFont="1" applyFill="1" applyBorder="1" applyAlignment="1" applyProtection="1">
      <alignment horizontal="center" vertical="center"/>
      <protection locked="0"/>
    </xf>
    <xf numFmtId="0" fontId="128" fillId="41" borderId="50" xfId="0" applyFont="1" applyFill="1" applyBorder="1" applyAlignment="1" applyProtection="1">
      <alignment horizontal="center" vertical="center"/>
      <protection locked="0"/>
    </xf>
    <xf numFmtId="0" fontId="128" fillId="41" borderId="51" xfId="0" applyFont="1" applyFill="1" applyBorder="1" applyAlignment="1" applyProtection="1">
      <alignment horizontal="center" vertical="center"/>
      <protection locked="0"/>
    </xf>
    <xf numFmtId="0" fontId="128" fillId="41" borderId="39" xfId="0" applyFont="1" applyFill="1" applyBorder="1" applyAlignment="1" applyProtection="1">
      <alignment horizontal="center" vertical="center"/>
      <protection locked="0"/>
    </xf>
    <xf numFmtId="0" fontId="4" fillId="42" borderId="43" xfId="0" applyFont="1" applyFill="1" applyBorder="1" applyAlignment="1" applyProtection="1">
      <alignment horizontal="left" vertical="center" wrapText="1"/>
      <protection locked="0"/>
    </xf>
    <xf numFmtId="0" fontId="4" fillId="43" borderId="52" xfId="0" applyFont="1" applyFill="1" applyBorder="1" applyAlignment="1" applyProtection="1">
      <alignment horizontal="left" vertical="center" wrapText="1"/>
      <protection locked="0"/>
    </xf>
    <xf numFmtId="0" fontId="4" fillId="42" borderId="52" xfId="0" applyFont="1" applyFill="1" applyBorder="1" applyAlignment="1" applyProtection="1">
      <alignment horizontal="left" vertical="center" wrapText="1"/>
      <protection locked="0"/>
    </xf>
    <xf numFmtId="0" fontId="144" fillId="44" borderId="52" xfId="0" applyFont="1" applyFill="1" applyBorder="1" applyAlignment="1" applyProtection="1">
      <alignment horizontal="center" vertical="center" wrapText="1"/>
      <protection locked="0"/>
    </xf>
    <xf numFmtId="0" fontId="4" fillId="43" borderId="43" xfId="0" applyFont="1" applyFill="1" applyBorder="1" applyAlignment="1" applyProtection="1">
      <alignment horizontal="left" vertical="center" wrapText="1"/>
      <protection locked="0"/>
    </xf>
    <xf numFmtId="0" fontId="144" fillId="44" borderId="43" xfId="0" applyFont="1" applyFill="1" applyBorder="1" applyAlignment="1" applyProtection="1">
      <alignment horizontal="center" vertical="center" wrapText="1"/>
      <protection locked="0"/>
    </xf>
    <xf numFmtId="0" fontId="4" fillId="43" borderId="44" xfId="0" applyFont="1" applyFill="1" applyBorder="1" applyAlignment="1" applyProtection="1">
      <alignment horizontal="center" vertical="center"/>
      <protection locked="0"/>
    </xf>
    <xf numFmtId="0" fontId="145" fillId="42" borderId="53" xfId="0" applyFont="1" applyFill="1" applyBorder="1" applyAlignment="1" applyProtection="1">
      <alignment horizontal="left" vertical="center" wrapText="1"/>
      <protection locked="0"/>
    </xf>
    <xf numFmtId="0" fontId="145" fillId="42" borderId="54" xfId="0" applyFont="1" applyFill="1" applyBorder="1" applyAlignment="1" applyProtection="1">
      <alignment horizontal="left" vertical="center" wrapText="1"/>
      <protection locked="0"/>
    </xf>
    <xf numFmtId="0" fontId="7" fillId="43" borderId="44" xfId="0" applyFont="1" applyFill="1" applyBorder="1" applyAlignment="1" applyProtection="1">
      <alignment horizontal="left" vertical="center" wrapText="1"/>
      <protection locked="0"/>
    </xf>
    <xf numFmtId="0" fontId="7" fillId="42" borderId="53" xfId="0" applyFont="1" applyFill="1" applyBorder="1" applyAlignment="1" applyProtection="1">
      <alignment horizontal="left" vertical="center" wrapText="1"/>
      <protection locked="0"/>
    </xf>
    <xf numFmtId="0" fontId="7" fillId="43" borderId="55" xfId="0" applyFont="1" applyFill="1" applyBorder="1" applyAlignment="1" applyProtection="1">
      <alignment horizontal="left" vertical="center" wrapText="1"/>
      <protection locked="0"/>
    </xf>
    <xf numFmtId="0" fontId="7" fillId="42" borderId="54" xfId="0" applyFont="1" applyFill="1" applyBorder="1" applyAlignment="1" applyProtection="1">
      <alignment horizontal="left" vertical="center" wrapText="1"/>
      <protection locked="0"/>
    </xf>
    <xf numFmtId="0" fontId="4" fillId="43" borderId="56" xfId="0" applyFont="1" applyFill="1" applyBorder="1" applyAlignment="1" applyProtection="1">
      <alignment horizontal="left" vertical="center" wrapText="1"/>
      <protection locked="0"/>
    </xf>
    <xf numFmtId="0" fontId="4" fillId="42" borderId="39" xfId="0" applyFont="1" applyFill="1" applyBorder="1" applyAlignment="1" applyProtection="1">
      <alignment horizontal="left" vertical="center" wrapText="1"/>
      <protection locked="0"/>
    </xf>
    <xf numFmtId="0" fontId="4" fillId="43" borderId="57" xfId="0" applyFont="1" applyFill="1" applyBorder="1" applyAlignment="1" applyProtection="1">
      <alignment horizontal="left" vertical="center" wrapText="1"/>
      <protection locked="0"/>
    </xf>
    <xf numFmtId="0" fontId="4" fillId="42" borderId="44" xfId="0" applyFont="1" applyFill="1" applyBorder="1" applyAlignment="1" applyProtection="1">
      <alignment horizontal="left" vertical="center" wrapText="1"/>
      <protection locked="0"/>
    </xf>
    <xf numFmtId="0" fontId="3" fillId="32" borderId="0" xfId="0" applyFont="1" applyFill="1" applyAlignment="1">
      <alignment horizontal="left" vertical="center"/>
    </xf>
    <xf numFmtId="0" fontId="3" fillId="31" borderId="0" xfId="0" applyFont="1" applyFill="1" applyAlignment="1">
      <alignment horizontal="left" vertical="center"/>
    </xf>
    <xf numFmtId="0" fontId="146" fillId="31" borderId="0" xfId="34" applyFont="1" applyFill="1" applyAlignment="1">
      <alignment horizontal="left" vertical="center" wrapText="1"/>
    </xf>
    <xf numFmtId="0" fontId="2" fillId="41" borderId="51" xfId="0" applyFont="1" applyFill="1" applyBorder="1" applyAlignment="1" applyProtection="1">
      <alignment horizontal="center" vertical="center"/>
      <protection locked="0"/>
    </xf>
    <xf numFmtId="0" fontId="2" fillId="41" borderId="50" xfId="0" applyFont="1" applyFill="1" applyBorder="1" applyAlignment="1" applyProtection="1">
      <alignment horizontal="center" vertical="center"/>
      <protection locked="0"/>
    </xf>
    <xf numFmtId="0" fontId="2" fillId="41" borderId="39" xfId="0" applyFont="1" applyFill="1" applyBorder="1" applyAlignment="1" applyProtection="1">
      <alignment horizontal="center" vertical="center"/>
      <protection locked="0"/>
    </xf>
    <xf numFmtId="0" fontId="0" fillId="31" borderId="0" xfId="0" applyFill="1" applyAlignment="1">
      <alignment vertical="center"/>
    </xf>
    <xf numFmtId="0" fontId="101" fillId="31" borderId="0" xfId="0" applyFont="1" applyFill="1" applyAlignment="1">
      <alignment vertical="center"/>
    </xf>
    <xf numFmtId="0" fontId="141" fillId="31" borderId="0" xfId="0" applyFont="1" applyFill="1" applyAlignment="1">
      <alignment vertical="center"/>
    </xf>
    <xf numFmtId="0" fontId="0" fillId="32" borderId="0" xfId="0" applyFill="1" applyAlignment="1">
      <alignment vertical="center"/>
    </xf>
    <xf numFmtId="0" fontId="101" fillId="32" borderId="0" xfId="0" applyFont="1" applyFill="1" applyAlignment="1">
      <alignment vertical="center"/>
    </xf>
    <xf numFmtId="0" fontId="128" fillId="33" borderId="58" xfId="0" applyFont="1" applyFill="1" applyBorder="1" applyAlignment="1" applyProtection="1">
      <alignment horizontal="center" vertical="center" wrapText="1"/>
    </xf>
    <xf numFmtId="0" fontId="147" fillId="45" borderId="0" xfId="0" applyFont="1" applyFill="1" applyBorder="1" applyAlignment="1">
      <alignment horizontal="center" vertical="center"/>
    </xf>
    <xf numFmtId="0" fontId="147" fillId="45" borderId="0" xfId="0" applyFont="1" applyFill="1" applyBorder="1" applyAlignment="1">
      <alignment horizontal="left" vertical="center"/>
    </xf>
    <xf numFmtId="0" fontId="147" fillId="45" borderId="59" xfId="0" applyFont="1" applyFill="1" applyBorder="1" applyAlignment="1">
      <alignment horizontal="left" vertical="center"/>
    </xf>
    <xf numFmtId="0" fontId="147" fillId="45" borderId="59" xfId="0" applyFont="1" applyFill="1" applyBorder="1" applyAlignment="1">
      <alignment horizontal="center" vertical="center"/>
    </xf>
    <xf numFmtId="0" fontId="0" fillId="31" borderId="0" xfId="0" applyFill="1" applyBorder="1" applyAlignment="1">
      <alignment vertical="center"/>
    </xf>
    <xf numFmtId="0" fontId="148" fillId="47" borderId="0" xfId="0" applyFont="1" applyFill="1" applyBorder="1" applyAlignment="1">
      <alignment horizontal="center" vertical="center" wrapText="1"/>
    </xf>
    <xf numFmtId="0" fontId="149" fillId="48" borderId="0" xfId="0" applyFont="1" applyFill="1" applyBorder="1" applyAlignment="1">
      <alignment horizontal="center" vertical="center"/>
    </xf>
    <xf numFmtId="0" fontId="150" fillId="45" borderId="59" xfId="0" applyFont="1" applyFill="1" applyBorder="1" applyAlignment="1">
      <alignment horizontal="center" vertical="center"/>
    </xf>
    <xf numFmtId="0" fontId="150" fillId="45" borderId="0" xfId="0" applyFont="1" applyFill="1" applyBorder="1" applyAlignment="1">
      <alignment horizontal="center" vertical="center"/>
    </xf>
    <xf numFmtId="0" fontId="151" fillId="45" borderId="59" xfId="0" applyFont="1" applyFill="1" applyBorder="1" applyAlignment="1">
      <alignment horizontal="center" vertical="center"/>
    </xf>
    <xf numFmtId="0" fontId="151" fillId="45" borderId="0" xfId="0" applyFont="1" applyFill="1" applyBorder="1" applyAlignment="1">
      <alignment horizontal="center" vertical="center"/>
    </xf>
    <xf numFmtId="0" fontId="152" fillId="31" borderId="0" xfId="0" applyFont="1" applyFill="1" applyAlignment="1">
      <alignment vertical="center"/>
    </xf>
    <xf numFmtId="0" fontId="104" fillId="31" borderId="0" xfId="0" applyFont="1" applyFill="1" applyAlignment="1">
      <alignment vertical="center"/>
    </xf>
    <xf numFmtId="0" fontId="104" fillId="31" borderId="0" xfId="0" applyFont="1" applyFill="1"/>
    <xf numFmtId="0" fontId="104" fillId="31" borderId="0" xfId="0" applyFont="1" applyFill="1" applyBorder="1" applyAlignment="1"/>
    <xf numFmtId="0" fontId="121" fillId="0" borderId="66" xfId="0" applyFont="1" applyFill="1" applyBorder="1" applyAlignment="1" applyProtection="1">
      <alignment vertical="center" wrapText="1"/>
      <protection locked="0"/>
    </xf>
    <xf numFmtId="0" fontId="121" fillId="0" borderId="0" xfId="0" applyFont="1" applyFill="1" applyBorder="1" applyAlignment="1" applyProtection="1">
      <alignment vertical="center" wrapText="1"/>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left" vertical="center" wrapText="1"/>
      <protection locked="0"/>
    </xf>
    <xf numFmtId="0" fontId="121" fillId="0" borderId="67" xfId="0" applyFont="1" applyFill="1" applyBorder="1" applyAlignment="1" applyProtection="1">
      <alignment vertical="center" wrapText="1"/>
      <protection locked="0"/>
    </xf>
    <xf numFmtId="0" fontId="4" fillId="0" borderId="68" xfId="0" applyFont="1" applyFill="1" applyBorder="1" applyAlignment="1" applyProtection="1">
      <alignment vertical="center" wrapText="1"/>
      <protection locked="0"/>
    </xf>
    <xf numFmtId="0" fontId="103" fillId="0" borderId="0" xfId="0" applyFont="1" applyFill="1" applyBorder="1" applyAlignment="1" applyProtection="1">
      <alignment horizontal="left" vertical="center" wrapText="1"/>
      <protection locked="0"/>
    </xf>
    <xf numFmtId="0" fontId="121" fillId="0" borderId="69" xfId="0" applyFont="1" applyFill="1" applyBorder="1" applyAlignment="1" applyProtection="1">
      <alignment vertical="center" wrapText="1"/>
      <protection locked="0"/>
    </xf>
    <xf numFmtId="0" fontId="1" fillId="33" borderId="0" xfId="34" applyFont="1" applyFill="1">
      <alignment vertical="center"/>
    </xf>
    <xf numFmtId="0" fontId="23" fillId="31" borderId="0" xfId="34" applyFont="1" applyFill="1" applyAlignment="1">
      <alignment horizontal="left" vertical="center" wrapText="1"/>
    </xf>
    <xf numFmtId="0" fontId="4" fillId="44" borderId="44" xfId="0" applyFont="1" applyFill="1" applyBorder="1" applyAlignment="1" applyProtection="1">
      <alignment horizontal="left" vertical="center" wrapText="1"/>
      <protection locked="0"/>
    </xf>
    <xf numFmtId="0" fontId="108" fillId="0" borderId="15" xfId="0" applyFont="1" applyBorder="1" applyAlignment="1">
      <alignment horizontal="left" vertical="center"/>
    </xf>
    <xf numFmtId="0" fontId="108" fillId="0" borderId="16" xfId="0" applyFont="1" applyBorder="1" applyAlignment="1">
      <alignment horizontal="left" vertical="center"/>
    </xf>
    <xf numFmtId="0" fontId="4" fillId="44" borderId="39" xfId="0" applyFont="1" applyFill="1" applyBorder="1" applyAlignment="1" applyProtection="1">
      <alignment vertical="center" wrapText="1"/>
      <protection locked="0"/>
    </xf>
    <xf numFmtId="0" fontId="4" fillId="44" borderId="39" xfId="0" applyFont="1" applyFill="1" applyBorder="1" applyAlignment="1" applyProtection="1">
      <alignment horizontal="left" vertical="center" wrapText="1"/>
      <protection locked="0"/>
    </xf>
    <xf numFmtId="0" fontId="153" fillId="42" borderId="70" xfId="0" applyFont="1" applyFill="1" applyBorder="1" applyAlignment="1" applyProtection="1">
      <alignment horizontal="center" vertical="center" wrapText="1"/>
      <protection locked="0"/>
    </xf>
    <xf numFmtId="0" fontId="4" fillId="42" borderId="71" xfId="0" applyFont="1" applyFill="1" applyBorder="1" applyAlignment="1" applyProtection="1">
      <alignment horizontal="left" vertical="center" wrapText="1"/>
      <protection locked="0"/>
    </xf>
    <xf numFmtId="0" fontId="4" fillId="42" borderId="72" xfId="0" applyFont="1" applyFill="1" applyBorder="1" applyAlignment="1" applyProtection="1">
      <alignment horizontal="left" vertical="center" wrapText="1"/>
      <protection locked="0"/>
    </xf>
    <xf numFmtId="0" fontId="4" fillId="42" borderId="73" xfId="0" applyFont="1" applyFill="1" applyBorder="1" applyAlignment="1" applyProtection="1">
      <alignment horizontal="left" vertical="center" wrapText="1"/>
      <protection locked="0"/>
    </xf>
    <xf numFmtId="0" fontId="4" fillId="42" borderId="74" xfId="0" applyFont="1" applyFill="1" applyBorder="1" applyAlignment="1" applyProtection="1">
      <alignment horizontal="left" vertical="center" wrapText="1"/>
      <protection locked="0"/>
    </xf>
    <xf numFmtId="0" fontId="4" fillId="42" borderId="75" xfId="0" applyFont="1" applyFill="1" applyBorder="1" applyAlignment="1" applyProtection="1">
      <alignment horizontal="left" vertical="center" wrapText="1"/>
      <protection locked="0"/>
    </xf>
    <xf numFmtId="0" fontId="4" fillId="42" borderId="76" xfId="0" applyFont="1" applyFill="1" applyBorder="1" applyAlignment="1" applyProtection="1">
      <alignment horizontal="left" vertical="center" wrapText="1"/>
      <protection locked="0"/>
    </xf>
    <xf numFmtId="0" fontId="4" fillId="0" borderId="39" xfId="0" applyFont="1" applyFill="1" applyBorder="1" applyAlignment="1" applyProtection="1">
      <alignment horizontal="center" vertical="center" wrapText="1"/>
      <protection locked="0"/>
    </xf>
    <xf numFmtId="9" fontId="151" fillId="45" borderId="59" xfId="57" applyFont="1" applyFill="1" applyBorder="1" applyAlignment="1">
      <alignment horizontal="center" vertical="center"/>
    </xf>
    <xf numFmtId="9" fontId="151" fillId="45" borderId="0" xfId="57" applyFont="1" applyFill="1" applyBorder="1" applyAlignment="1">
      <alignment horizontal="center" vertical="center"/>
    </xf>
    <xf numFmtId="0" fontId="0" fillId="49" borderId="0" xfId="0" applyFill="1" applyAlignment="1">
      <alignment vertical="center"/>
    </xf>
    <xf numFmtId="0" fontId="154" fillId="31" borderId="46" xfId="0" applyFont="1" applyFill="1" applyBorder="1" applyAlignment="1">
      <alignment horizontal="right" vertical="top"/>
    </xf>
    <xf numFmtId="0" fontId="155" fillId="31" borderId="0" xfId="0" applyFont="1" applyFill="1" applyAlignment="1">
      <alignment horizontal="right"/>
    </xf>
    <xf numFmtId="0" fontId="102" fillId="31" borderId="0" xfId="0" applyFont="1" applyFill="1" applyAlignment="1">
      <alignment horizontal="right"/>
    </xf>
    <xf numFmtId="0" fontId="156" fillId="49" borderId="0" xfId="0" applyFont="1" applyFill="1" applyBorder="1" applyAlignment="1">
      <alignment horizontal="center" vertical="center"/>
    </xf>
    <xf numFmtId="0" fontId="31" fillId="40" borderId="0" xfId="45" applyFont="1" applyFill="1" applyBorder="1" applyAlignment="1" applyProtection="1">
      <alignment vertical="top" wrapText="1"/>
    </xf>
    <xf numFmtId="0" fontId="4" fillId="40" borderId="0" xfId="45" applyFont="1" applyFill="1" applyBorder="1" applyAlignment="1" applyProtection="1"/>
    <xf numFmtId="0" fontId="4" fillId="40" borderId="0" xfId="45" applyFont="1" applyFill="1" applyBorder="1" applyAlignment="1"/>
    <xf numFmtId="0" fontId="31" fillId="50" borderId="0" xfId="47" applyFont="1" applyFill="1" applyBorder="1" applyAlignment="1">
      <alignment horizontal="left" vertical="center" wrapText="1"/>
    </xf>
    <xf numFmtId="0" fontId="4" fillId="50" borderId="0" xfId="47" applyFill="1" applyAlignment="1"/>
    <xf numFmtId="0" fontId="4" fillId="50" borderId="0" xfId="47" applyFont="1" applyFill="1" applyBorder="1" applyAlignment="1"/>
    <xf numFmtId="0" fontId="31" fillId="51" borderId="0" xfId="47" applyFont="1" applyFill="1" applyBorder="1" applyAlignment="1">
      <alignment horizontal="left" vertical="center" wrapText="1"/>
    </xf>
    <xf numFmtId="0" fontId="4" fillId="51" borderId="0" xfId="47" applyFill="1" applyAlignment="1"/>
    <xf numFmtId="0" fontId="4" fillId="51" borderId="0" xfId="47" applyFont="1" applyFill="1" applyBorder="1" applyAlignment="1"/>
    <xf numFmtId="0" fontId="31" fillId="52" borderId="0" xfId="47" applyFont="1" applyFill="1" applyBorder="1" applyAlignment="1">
      <alignment horizontal="left" vertical="center" wrapText="1"/>
    </xf>
    <xf numFmtId="0" fontId="4" fillId="52" borderId="0" xfId="47" applyFill="1" applyAlignment="1"/>
    <xf numFmtId="0" fontId="4" fillId="52" borderId="0" xfId="47" applyFont="1" applyFill="1" applyBorder="1" applyAlignment="1"/>
    <xf numFmtId="0" fontId="31" fillId="53" borderId="0" xfId="47" applyFont="1" applyFill="1" applyBorder="1" applyAlignment="1">
      <alignment horizontal="left" vertical="top" wrapText="1"/>
    </xf>
    <xf numFmtId="0" fontId="31" fillId="53" borderId="0" xfId="47" applyFont="1" applyFill="1" applyBorder="1" applyAlignment="1">
      <alignment vertical="top" wrapText="1"/>
    </xf>
    <xf numFmtId="0" fontId="4" fillId="53" borderId="0" xfId="47" applyFont="1" applyFill="1" applyBorder="1" applyAlignment="1"/>
    <xf numFmtId="0" fontId="4" fillId="54" borderId="0" xfId="45" applyFont="1" applyFill="1" applyBorder="1" applyAlignment="1"/>
    <xf numFmtId="0" fontId="19" fillId="51" borderId="0" xfId="45" applyFont="1" applyFill="1" applyBorder="1" applyAlignment="1" applyProtection="1">
      <alignment vertical="center"/>
    </xf>
    <xf numFmtId="0" fontId="32" fillId="51" borderId="0" xfId="45" applyFont="1" applyFill="1" applyBorder="1" applyAlignment="1" applyProtection="1"/>
    <xf numFmtId="0" fontId="32" fillId="51" borderId="0" xfId="45" applyFont="1" applyFill="1" applyBorder="1" applyAlignment="1"/>
    <xf numFmtId="0" fontId="3" fillId="32" borderId="0" xfId="45" applyFont="1" applyFill="1" applyBorder="1" applyAlignment="1" applyProtection="1">
      <alignment horizontal="left"/>
    </xf>
    <xf numFmtId="0" fontId="3" fillId="32" borderId="0" xfId="45" applyFont="1" applyFill="1" applyBorder="1" applyAlignment="1" applyProtection="1"/>
    <xf numFmtId="0" fontId="3" fillId="32" borderId="0" xfId="45" applyFont="1" applyFill="1" applyBorder="1" applyAlignment="1" applyProtection="1">
      <alignment horizontal="right"/>
    </xf>
    <xf numFmtId="0" fontId="3" fillId="32" borderId="0" xfId="45" applyFont="1" applyFill="1" applyBorder="1" applyAlignment="1"/>
    <xf numFmtId="0" fontId="3" fillId="32" borderId="0" xfId="45" applyFont="1" applyFill="1" applyAlignment="1" applyProtection="1">
      <alignment horizontal="left" vertical="top"/>
    </xf>
    <xf numFmtId="0" fontId="3" fillId="32" borderId="0" xfId="45" applyFont="1" applyFill="1" applyBorder="1" applyAlignment="1" applyProtection="1">
      <alignment vertical="center"/>
    </xf>
    <xf numFmtId="0" fontId="3" fillId="32" borderId="0" xfId="45" applyFont="1" applyFill="1" applyAlignment="1" applyProtection="1">
      <alignment horizontal="left" vertical="center"/>
    </xf>
    <xf numFmtId="0" fontId="157" fillId="32" borderId="0" xfId="45" applyFont="1" applyFill="1" applyBorder="1" applyAlignment="1" applyProtection="1"/>
    <xf numFmtId="0" fontId="3" fillId="32" borderId="0" xfId="45" applyFont="1" applyFill="1" applyAlignment="1" applyProtection="1">
      <alignment horizontal="justify" vertical="center"/>
    </xf>
    <xf numFmtId="0" fontId="3" fillId="32" borderId="0" xfId="45" applyFont="1" applyFill="1" applyAlignment="1" applyProtection="1"/>
    <xf numFmtId="0" fontId="3" fillId="31" borderId="0" xfId="45" applyFont="1" applyFill="1" applyBorder="1" applyAlignment="1" applyProtection="1">
      <alignment vertical="center"/>
    </xf>
    <xf numFmtId="0" fontId="3" fillId="31" borderId="0" xfId="45" applyFont="1" applyFill="1" applyBorder="1" applyAlignment="1" applyProtection="1"/>
    <xf numFmtId="0" fontId="3" fillId="31" borderId="0" xfId="45" applyFont="1" applyFill="1" applyBorder="1" applyAlignment="1"/>
    <xf numFmtId="0" fontId="30" fillId="31" borderId="0" xfId="45" applyFill="1" applyBorder="1" applyAlignment="1"/>
    <xf numFmtId="0" fontId="2" fillId="31" borderId="0" xfId="45" applyFont="1" applyFill="1" applyBorder="1" applyAlignment="1" applyProtection="1">
      <alignment horizontal="center" vertical="center"/>
    </xf>
    <xf numFmtId="0" fontId="32" fillId="31" borderId="0" xfId="45" applyFont="1" applyFill="1" applyBorder="1" applyAlignment="1" applyProtection="1"/>
    <xf numFmtId="0" fontId="11" fillId="55" borderId="77" xfId="45" applyFont="1" applyFill="1" applyBorder="1" applyAlignment="1" applyProtection="1">
      <alignment horizontal="center" vertical="center" wrapText="1"/>
    </xf>
    <xf numFmtId="0" fontId="34" fillId="31" borderId="0" xfId="45" applyFont="1" applyFill="1" applyBorder="1" applyAlignment="1"/>
    <xf numFmtId="0" fontId="2" fillId="31" borderId="0" xfId="45" applyFont="1" applyFill="1" applyBorder="1" applyAlignment="1" applyProtection="1">
      <alignment horizontal="center" vertical="center" wrapText="1"/>
    </xf>
    <xf numFmtId="9" fontId="128" fillId="44" borderId="77" xfId="60" applyFont="1" applyFill="1" applyBorder="1" applyAlignment="1" applyProtection="1">
      <alignment horizontal="center" vertical="center" wrapText="1"/>
      <protection locked="0"/>
    </xf>
    <xf numFmtId="0" fontId="2" fillId="55" borderId="77" xfId="45" applyFont="1" applyFill="1" applyBorder="1" applyAlignment="1" applyProtection="1">
      <alignment horizontal="center" vertical="center" wrapText="1"/>
    </xf>
    <xf numFmtId="0" fontId="4" fillId="31" borderId="0" xfId="45" applyFont="1" applyFill="1" applyBorder="1" applyAlignment="1">
      <alignment vertical="center"/>
    </xf>
    <xf numFmtId="0" fontId="3" fillId="31" borderId="0" xfId="45" applyFont="1" applyFill="1" applyBorder="1" applyAlignment="1" applyProtection="1">
      <alignment horizontal="center" vertical="center" wrapText="1"/>
      <protection locked="0"/>
    </xf>
    <xf numFmtId="0" fontId="32" fillId="31" borderId="0" xfId="45" applyFont="1" applyFill="1" applyBorder="1" applyAlignment="1" applyProtection="1">
      <alignment horizontal="center"/>
    </xf>
    <xf numFmtId="0" fontId="19" fillId="31" borderId="0" xfId="45" applyFont="1" applyFill="1" applyBorder="1" applyAlignment="1" applyProtection="1">
      <alignment horizontal="center" vertical="center"/>
    </xf>
    <xf numFmtId="0" fontId="19" fillId="31" borderId="0" xfId="45" applyFont="1" applyFill="1" applyBorder="1" applyAlignment="1" applyProtection="1">
      <alignment vertical="center"/>
    </xf>
    <xf numFmtId="0" fontId="35" fillId="31" borderId="0" xfId="45" applyFont="1" applyFill="1" applyBorder="1" applyAlignment="1" applyProtection="1">
      <alignment horizontal="center" vertical="center" wrapText="1"/>
    </xf>
    <xf numFmtId="0" fontId="37" fillId="31" borderId="0" xfId="45" applyFont="1" applyFill="1" applyBorder="1" applyAlignment="1" applyProtection="1">
      <alignment horizontal="left" vertical="center"/>
    </xf>
    <xf numFmtId="0" fontId="42" fillId="32" borderId="0" xfId="45" applyFont="1" applyFill="1" applyBorder="1" applyAlignment="1" applyProtection="1">
      <alignment horizontal="left" vertical="top"/>
    </xf>
    <xf numFmtId="0" fontId="159" fillId="32" borderId="0" xfId="45" applyFont="1" applyFill="1" applyBorder="1" applyAlignment="1" applyProtection="1">
      <alignment horizontal="justify" vertical="top" wrapText="1"/>
    </xf>
    <xf numFmtId="0" fontId="3" fillId="32" borderId="0" xfId="45" applyFont="1" applyFill="1" applyBorder="1" applyAlignment="1" applyProtection="1">
      <alignment horizontal="left" vertical="center" wrapText="1"/>
    </xf>
    <xf numFmtId="0" fontId="4" fillId="32" borderId="0" xfId="45" applyFont="1" applyFill="1" applyAlignment="1" applyProtection="1">
      <alignment vertical="center" wrapText="1"/>
    </xf>
    <xf numFmtId="0" fontId="4" fillId="32" borderId="0" xfId="45" applyFont="1" applyFill="1" applyBorder="1" applyAlignment="1" applyProtection="1"/>
    <xf numFmtId="0" fontId="4" fillId="32" borderId="0" xfId="45" applyFont="1" applyFill="1" applyBorder="1" applyAlignment="1"/>
    <xf numFmtId="0" fontId="160" fillId="32" borderId="0" xfId="45" applyFont="1" applyFill="1" applyBorder="1" applyAlignment="1" applyProtection="1">
      <alignment vertical="center"/>
    </xf>
    <xf numFmtId="0" fontId="3" fillId="31" borderId="0" xfId="45" applyFont="1" applyFill="1" applyAlignment="1" applyProtection="1">
      <alignment horizontal="left" vertical="center"/>
    </xf>
    <xf numFmtId="0" fontId="160" fillId="31" borderId="0" xfId="45" applyFont="1" applyFill="1" applyBorder="1" applyAlignment="1" applyProtection="1">
      <alignment vertical="center"/>
    </xf>
    <xf numFmtId="0" fontId="161" fillId="31" borderId="0" xfId="45" applyFont="1" applyFill="1" applyAlignment="1" applyProtection="1"/>
    <xf numFmtId="0" fontId="2" fillId="31" borderId="0" xfId="45" applyFont="1" applyFill="1" applyAlignment="1" applyProtection="1"/>
    <xf numFmtId="0" fontId="162" fillId="31" borderId="0" xfId="45" applyFont="1" applyFill="1" applyBorder="1" applyAlignment="1" applyProtection="1"/>
    <xf numFmtId="0" fontId="2" fillId="31" borderId="0" xfId="45" applyFont="1" applyFill="1" applyBorder="1" applyAlignment="1" applyProtection="1"/>
    <xf numFmtId="0" fontId="4" fillId="31" borderId="0" xfId="45" applyFont="1" applyFill="1" applyBorder="1" applyAlignment="1" applyProtection="1"/>
    <xf numFmtId="0" fontId="4" fillId="31" borderId="0" xfId="45" applyFont="1" applyFill="1" applyBorder="1" applyAlignment="1"/>
    <xf numFmtId="0" fontId="3" fillId="31" borderId="0" xfId="45" applyFont="1" applyFill="1" applyAlignment="1" applyProtection="1">
      <alignment horizontal="left" vertical="top"/>
    </xf>
    <xf numFmtId="0" fontId="3" fillId="31" borderId="0" xfId="45" applyFont="1" applyFill="1" applyBorder="1" applyAlignment="1" applyProtection="1">
      <alignment horizontal="left" vertical="top" wrapText="1"/>
    </xf>
    <xf numFmtId="0" fontId="162" fillId="31" borderId="0" xfId="45" applyFont="1" applyFill="1" applyBorder="1" applyAlignment="1" applyProtection="1">
      <alignment horizontal="center" vertical="center" wrapText="1"/>
    </xf>
    <xf numFmtId="0" fontId="4" fillId="44" borderId="78" xfId="45" applyFont="1" applyFill="1" applyBorder="1" applyAlignment="1" applyProtection="1">
      <alignment horizontal="center" vertical="center"/>
    </xf>
    <xf numFmtId="0" fontId="4" fillId="31" borderId="0" xfId="45" applyFont="1" applyFill="1" applyBorder="1" applyAlignment="1" applyProtection="1">
      <alignment horizontal="left"/>
    </xf>
    <xf numFmtId="0" fontId="3" fillId="31" borderId="0" xfId="45" applyFont="1" applyFill="1" applyBorder="1" applyAlignment="1" applyProtection="1">
      <alignment vertical="top" wrapText="1"/>
    </xf>
    <xf numFmtId="0" fontId="3" fillId="31" borderId="0" xfId="45" applyFont="1" applyFill="1" applyBorder="1" applyAlignment="1" applyProtection="1">
      <alignment vertical="center" wrapText="1"/>
    </xf>
    <xf numFmtId="0" fontId="157" fillId="31" borderId="0" xfId="45" applyFont="1" applyFill="1" applyBorder="1" applyAlignment="1" applyProtection="1"/>
    <xf numFmtId="0" fontId="43" fillId="31" borderId="0" xfId="45" applyFont="1" applyFill="1" applyAlignment="1" applyProtection="1">
      <alignment horizontal="left" vertical="center"/>
    </xf>
    <xf numFmtId="0" fontId="4" fillId="31" borderId="0" xfId="45" applyFont="1" applyFill="1" applyBorder="1" applyAlignment="1" applyProtection="1">
      <alignment vertical="center" wrapText="1"/>
    </xf>
    <xf numFmtId="0" fontId="3" fillId="31" borderId="0" xfId="45" applyFont="1" applyFill="1" applyBorder="1" applyAlignment="1" applyProtection="1">
      <alignment horizontal="center" vertical="center"/>
    </xf>
    <xf numFmtId="0" fontId="44" fillId="31" borderId="0" xfId="45" applyFont="1" applyFill="1" applyBorder="1" applyAlignment="1" applyProtection="1">
      <alignment horizontal="center" vertical="center"/>
    </xf>
    <xf numFmtId="0" fontId="163" fillId="31" borderId="0" xfId="45" applyFont="1" applyFill="1" applyBorder="1" applyAlignment="1" applyProtection="1">
      <alignment vertical="center"/>
    </xf>
    <xf numFmtId="0" fontId="43" fillId="31" borderId="0" xfId="45" applyFont="1" applyFill="1" applyBorder="1" applyAlignment="1" applyProtection="1">
      <alignment horizontal="center" vertical="center"/>
    </xf>
    <xf numFmtId="0" fontId="4" fillId="32" borderId="0" xfId="45" applyFont="1" applyFill="1" applyBorder="1" applyAlignment="1" applyProtection="1">
      <alignment vertical="center" wrapText="1"/>
    </xf>
    <xf numFmtId="0" fontId="5" fillId="32" borderId="0" xfId="45" applyFont="1" applyFill="1" applyAlignment="1" applyProtection="1"/>
    <xf numFmtId="0" fontId="115" fillId="32" borderId="0" xfId="45" applyFont="1" applyFill="1" applyAlignment="1" applyProtection="1">
      <alignment horizontal="center" vertical="center"/>
    </xf>
    <xf numFmtId="0" fontId="115" fillId="32" borderId="0" xfId="45" applyFont="1" applyFill="1" applyAlignment="1" applyProtection="1"/>
    <xf numFmtId="0" fontId="2" fillId="32" borderId="0" xfId="45" applyFont="1" applyFill="1" applyAlignment="1" applyProtection="1"/>
    <xf numFmtId="0" fontId="3" fillId="32" borderId="0" xfId="45" applyFont="1" applyFill="1" applyBorder="1" applyAlignment="1" applyProtection="1">
      <alignment horizontal="center" vertical="center"/>
    </xf>
    <xf numFmtId="0" fontId="163" fillId="32" borderId="0" xfId="45" applyFont="1" applyFill="1" applyBorder="1" applyAlignment="1" applyProtection="1">
      <alignment vertical="center"/>
    </xf>
    <xf numFmtId="0" fontId="43" fillId="32" borderId="0" xfId="45" applyFont="1" applyFill="1" applyBorder="1" applyAlignment="1" applyProtection="1">
      <alignment horizontal="center" vertical="center"/>
    </xf>
    <xf numFmtId="0" fontId="3" fillId="32" borderId="0" xfId="45" applyFont="1" applyFill="1" applyBorder="1" applyAlignment="1" applyProtection="1">
      <alignment vertical="center" wrapText="1"/>
    </xf>
    <xf numFmtId="0" fontId="2" fillId="55" borderId="77" xfId="45" applyFont="1" applyFill="1" applyBorder="1" applyAlignment="1" applyProtection="1">
      <alignment horizontal="left" vertical="center" wrapText="1"/>
    </xf>
    <xf numFmtId="0" fontId="4" fillId="32" borderId="0" xfId="45" applyFont="1" applyFill="1" applyBorder="1" applyAlignment="1" applyProtection="1">
      <alignment horizontal="left" vertical="top"/>
      <protection locked="0"/>
    </xf>
    <xf numFmtId="0" fontId="4" fillId="32" borderId="0" xfId="45" applyFont="1" applyFill="1" applyBorder="1" applyAlignment="1" applyProtection="1">
      <alignment horizontal="left"/>
    </xf>
    <xf numFmtId="0" fontId="4" fillId="32" borderId="0" xfId="45" applyFont="1" applyFill="1" applyBorder="1" applyAlignment="1" applyProtection="1">
      <alignment horizontal="left" vertical="center" wrapText="1"/>
    </xf>
    <xf numFmtId="0" fontId="3" fillId="32" borderId="0" xfId="45" applyFont="1" applyFill="1" applyBorder="1" applyAlignment="1" applyProtection="1">
      <alignment horizontal="left" vertical="top" wrapText="1"/>
    </xf>
    <xf numFmtId="0" fontId="4" fillId="31" borderId="0" xfId="45" applyFont="1" applyFill="1" applyBorder="1" applyAlignment="1" applyProtection="1">
      <alignment horizontal="left" vertical="center" wrapText="1"/>
    </xf>
    <xf numFmtId="0" fontId="3" fillId="31" borderId="0" xfId="45" applyFont="1" applyFill="1" applyBorder="1" applyAlignment="1" applyProtection="1">
      <alignment horizontal="left" vertical="top"/>
    </xf>
    <xf numFmtId="0" fontId="164" fillId="31" borderId="0" xfId="45" applyFont="1" applyFill="1" applyBorder="1" applyAlignment="1" applyProtection="1">
      <alignment horizontal="left" vertical="top" wrapText="1"/>
    </xf>
    <xf numFmtId="0" fontId="3" fillId="31" borderId="0" xfId="45" applyFont="1" applyFill="1" applyBorder="1" applyAlignment="1" applyProtection="1">
      <alignment horizontal="center" vertical="top" wrapText="1"/>
    </xf>
    <xf numFmtId="0" fontId="3" fillId="32" borderId="0" xfId="45" applyFont="1" applyFill="1" applyBorder="1" applyAlignment="1" applyProtection="1">
      <alignment horizontal="left" vertical="top"/>
    </xf>
    <xf numFmtId="0" fontId="4" fillId="32" borderId="0" xfId="45" applyFont="1" applyFill="1" applyAlignment="1" applyProtection="1"/>
    <xf numFmtId="0" fontId="2" fillId="32" borderId="0" xfId="45" applyFont="1" applyFill="1" applyBorder="1" applyAlignment="1" applyProtection="1"/>
    <xf numFmtId="0" fontId="3" fillId="31" borderId="0" xfId="45" applyFont="1" applyFill="1" applyAlignment="1">
      <alignment vertical="center"/>
    </xf>
    <xf numFmtId="0" fontId="165" fillId="31" borderId="0" xfId="45" applyFont="1" applyFill="1" applyAlignment="1">
      <alignment horizontal="right" vertical="center"/>
    </xf>
    <xf numFmtId="0" fontId="30" fillId="31" borderId="0" xfId="45" applyFill="1"/>
    <xf numFmtId="0" fontId="42" fillId="31" borderId="0" xfId="45" applyFont="1" applyFill="1" applyBorder="1" applyAlignment="1" applyProtection="1">
      <alignment horizontal="left" vertical="top"/>
    </xf>
    <xf numFmtId="0" fontId="159" fillId="31" borderId="0" xfId="45" applyFont="1" applyFill="1" applyBorder="1" applyAlignment="1" applyProtection="1">
      <alignment horizontal="justify" vertical="top" wrapText="1"/>
    </xf>
    <xf numFmtId="0" fontId="4" fillId="31" borderId="0" xfId="45" applyFont="1" applyFill="1" applyBorder="1" applyAlignment="1" applyProtection="1">
      <alignment horizontal="left" vertical="top"/>
      <protection locked="0"/>
    </xf>
    <xf numFmtId="0" fontId="3" fillId="32" borderId="0" xfId="45" applyFont="1" applyFill="1" applyAlignment="1">
      <alignment vertical="center"/>
    </xf>
    <xf numFmtId="0" fontId="166" fillId="32" borderId="0" xfId="45" applyFont="1" applyFill="1" applyAlignment="1">
      <alignment vertical="center"/>
    </xf>
    <xf numFmtId="0" fontId="166" fillId="32" borderId="0" xfId="45" applyFont="1" applyFill="1"/>
    <xf numFmtId="0" fontId="4" fillId="32" borderId="0" xfId="45" applyFont="1" applyFill="1" applyBorder="1" applyAlignment="1">
      <alignment horizontal="left"/>
    </xf>
    <xf numFmtId="0" fontId="4" fillId="54" borderId="0" xfId="45" applyFont="1" applyFill="1" applyBorder="1" applyAlignment="1">
      <alignment horizontal="left"/>
    </xf>
    <xf numFmtId="0" fontId="31" fillId="40" borderId="0" xfId="45" applyFont="1" applyFill="1" applyBorder="1" applyAlignment="1" applyProtection="1">
      <alignment vertical="center" wrapText="1"/>
    </xf>
    <xf numFmtId="0" fontId="60" fillId="40" borderId="0" xfId="45" applyFont="1" applyFill="1" applyBorder="1" applyAlignment="1" applyProtection="1"/>
    <xf numFmtId="0" fontId="3" fillId="54" borderId="0" xfId="45" applyFont="1" applyFill="1" applyBorder="1" applyAlignment="1" applyProtection="1"/>
    <xf numFmtId="0" fontId="10" fillId="32" borderId="0" xfId="45" applyFont="1" applyFill="1" applyBorder="1" applyAlignment="1" applyProtection="1">
      <alignment vertical="center" wrapText="1"/>
    </xf>
    <xf numFmtId="0" fontId="61" fillId="32" borderId="0" xfId="45" applyFont="1" applyFill="1" applyBorder="1" applyAlignment="1" applyProtection="1"/>
    <xf numFmtId="0" fontId="167" fillId="31" borderId="0" xfId="45" applyFont="1" applyFill="1" applyBorder="1" applyAlignment="1" applyProtection="1">
      <alignment horizontal="justify" vertical="center"/>
    </xf>
    <xf numFmtId="0" fontId="167" fillId="31" borderId="0" xfId="45" applyFont="1" applyFill="1" applyBorder="1" applyAlignment="1" applyProtection="1">
      <alignment vertical="center"/>
    </xf>
    <xf numFmtId="0" fontId="61" fillId="31" borderId="0" xfId="45" applyFont="1" applyFill="1" applyBorder="1" applyAlignment="1" applyProtection="1"/>
    <xf numFmtId="0" fontId="3" fillId="31" borderId="0" xfId="45" applyFont="1" applyFill="1" applyAlignment="1" applyProtection="1">
      <alignment horizontal="justify" vertical="center"/>
    </xf>
    <xf numFmtId="0" fontId="128" fillId="44" borderId="43" xfId="45" applyFont="1" applyFill="1" applyBorder="1" applyAlignment="1" applyProtection="1">
      <alignment horizontal="center" vertical="center"/>
      <protection locked="0"/>
    </xf>
    <xf numFmtId="0" fontId="5" fillId="32" borderId="0" xfId="45" applyFont="1" applyFill="1" applyBorder="1" applyAlignment="1" applyProtection="1">
      <alignment vertical="center"/>
    </xf>
    <xf numFmtId="0" fontId="3" fillId="32" borderId="0" xfId="45" applyFont="1" applyFill="1" applyAlignment="1" applyProtection="1">
      <alignment vertical="center" wrapText="1"/>
    </xf>
    <xf numFmtId="0" fontId="3" fillId="32" borderId="0" xfId="45" applyFont="1" applyFill="1" applyBorder="1" applyAlignment="1" applyProtection="1">
      <alignment horizontal="center"/>
    </xf>
    <xf numFmtId="0" fontId="3" fillId="32" borderId="0" xfId="45" applyFont="1" applyFill="1" applyBorder="1" applyAlignment="1" applyProtection="1">
      <protection locked="0"/>
    </xf>
    <xf numFmtId="0" fontId="62" fillId="32" borderId="0" xfId="45" applyFont="1" applyFill="1" applyBorder="1" applyAlignment="1" applyProtection="1">
      <alignment horizontal="right"/>
    </xf>
    <xf numFmtId="0" fontId="63" fillId="32" borderId="0" xfId="45" applyFont="1" applyFill="1" applyBorder="1" applyAlignment="1" applyProtection="1">
      <alignment horizontal="justify" vertical="center" wrapText="1"/>
    </xf>
    <xf numFmtId="0" fontId="5" fillId="31" borderId="0" xfId="45" applyFont="1" applyFill="1" applyBorder="1" applyAlignment="1" applyProtection="1">
      <alignment vertical="center"/>
    </xf>
    <xf numFmtId="0" fontId="168" fillId="31" borderId="0" xfId="45" applyFont="1" applyFill="1" applyBorder="1" applyAlignment="1" applyProtection="1">
      <alignment horizontal="justify" vertical="center" wrapText="1"/>
    </xf>
    <xf numFmtId="0" fontId="3" fillId="31" borderId="0" xfId="45" applyFont="1" applyFill="1" applyAlignment="1" applyProtection="1">
      <alignment vertical="center" wrapText="1"/>
    </xf>
    <xf numFmtId="0" fontId="3" fillId="31" borderId="0" xfId="45" applyFont="1" applyFill="1" applyBorder="1" applyAlignment="1" applyProtection="1">
      <protection locked="0"/>
    </xf>
    <xf numFmtId="0" fontId="3" fillId="31" borderId="0" xfId="45" applyFont="1" applyFill="1" applyBorder="1" applyAlignment="1" applyProtection="1">
      <alignment horizontal="left" vertical="center" wrapText="1"/>
    </xf>
    <xf numFmtId="0" fontId="168" fillId="31" borderId="0" xfId="45" applyFont="1" applyFill="1" applyBorder="1" applyAlignment="1" applyProtection="1">
      <alignment vertical="center"/>
    </xf>
    <xf numFmtId="0" fontId="63" fillId="31" borderId="0" xfId="45" applyFont="1" applyFill="1" applyBorder="1" applyAlignment="1" applyProtection="1">
      <alignment horizontal="justify" vertical="center" wrapText="1"/>
    </xf>
    <xf numFmtId="0" fontId="164" fillId="31" borderId="0" xfId="45" applyFont="1" applyFill="1" applyBorder="1" applyAlignment="1" applyProtection="1"/>
    <xf numFmtId="0" fontId="114" fillId="31" borderId="0" xfId="45" applyFont="1" applyFill="1" applyAlignment="1" applyProtection="1">
      <alignment vertical="center" wrapText="1"/>
    </xf>
    <xf numFmtId="0" fontId="65" fillId="32" borderId="0" xfId="45" applyFont="1" applyFill="1" applyAlignment="1" applyProtection="1">
      <alignment vertical="center" wrapText="1"/>
    </xf>
    <xf numFmtId="0" fontId="3" fillId="32" borderId="0" xfId="45" applyFont="1" applyFill="1" applyBorder="1" applyAlignment="1" applyProtection="1">
      <alignment vertical="top"/>
    </xf>
    <xf numFmtId="0" fontId="3" fillId="54" borderId="0" xfId="45" applyFont="1" applyFill="1" applyBorder="1" applyAlignment="1" applyProtection="1">
      <alignment vertical="center"/>
    </xf>
    <xf numFmtId="0" fontId="3" fillId="54" borderId="0" xfId="45" applyFont="1" applyFill="1" applyAlignment="1" applyProtection="1">
      <alignment vertical="center" wrapText="1"/>
    </xf>
    <xf numFmtId="0" fontId="3" fillId="54" borderId="0" xfId="45" applyFont="1" applyFill="1" applyBorder="1" applyAlignment="1" applyProtection="1">
      <alignment horizontal="left" vertical="center" wrapText="1"/>
    </xf>
    <xf numFmtId="0" fontId="3" fillId="54" borderId="0" xfId="45" applyFont="1" applyFill="1" applyBorder="1" applyAlignment="1"/>
    <xf numFmtId="0" fontId="66" fillId="32" borderId="0" xfId="45" applyFont="1" applyFill="1" applyBorder="1" applyAlignment="1" applyProtection="1">
      <alignment vertical="center"/>
    </xf>
    <xf numFmtId="0" fontId="164" fillId="32" borderId="0" xfId="45" applyFont="1" applyFill="1" applyBorder="1" applyAlignment="1" applyProtection="1">
      <alignment vertical="center"/>
    </xf>
    <xf numFmtId="0" fontId="169" fillId="32" borderId="0" xfId="45" applyFont="1" applyFill="1" applyBorder="1" applyAlignment="1" applyProtection="1">
      <alignment vertical="center"/>
    </xf>
    <xf numFmtId="0" fontId="3" fillId="32" borderId="0" xfId="45" applyFont="1" applyFill="1" applyBorder="1" applyAlignment="1">
      <alignment vertical="center"/>
    </xf>
    <xf numFmtId="0" fontId="5" fillId="31" borderId="0" xfId="45" applyFont="1" applyFill="1" applyAlignment="1" applyProtection="1">
      <alignment horizontal="justify" vertical="center" wrapText="1"/>
    </xf>
    <xf numFmtId="0" fontId="66" fillId="31" borderId="0" xfId="45" applyFont="1" applyFill="1" applyBorder="1" applyAlignment="1" applyProtection="1">
      <alignment vertical="center"/>
    </xf>
    <xf numFmtId="0" fontId="164" fillId="31" borderId="0" xfId="45" applyFont="1" applyFill="1" applyBorder="1" applyAlignment="1" applyProtection="1">
      <alignment vertical="center"/>
    </xf>
    <xf numFmtId="0" fontId="169" fillId="31" borderId="0" xfId="45" applyFont="1" applyFill="1" applyBorder="1" applyAlignment="1" applyProtection="1">
      <alignment vertical="center"/>
    </xf>
    <xf numFmtId="0" fontId="3" fillId="31" borderId="0" xfId="45" applyFont="1" applyFill="1" applyBorder="1" applyAlignment="1">
      <alignment vertical="center"/>
    </xf>
    <xf numFmtId="0" fontId="170" fillId="31" borderId="0" xfId="45" applyFont="1" applyFill="1" applyBorder="1" applyAlignment="1" applyProtection="1">
      <alignment vertical="top"/>
    </xf>
    <xf numFmtId="0" fontId="170" fillId="31" borderId="0" xfId="45" applyFont="1" applyFill="1" applyBorder="1" applyAlignment="1" applyProtection="1">
      <alignment vertical="top"/>
      <protection locked="0"/>
    </xf>
    <xf numFmtId="0" fontId="170" fillId="31" borderId="0" xfId="45" applyFont="1" applyFill="1" applyBorder="1" applyAlignment="1">
      <alignment vertical="top"/>
    </xf>
    <xf numFmtId="0" fontId="170" fillId="0" borderId="0" xfId="45" applyFont="1" applyBorder="1" applyAlignment="1">
      <alignment vertical="top"/>
    </xf>
    <xf numFmtId="0" fontId="170" fillId="31" borderId="0" xfId="45" applyFont="1" applyFill="1" applyBorder="1" applyAlignment="1" applyProtection="1"/>
    <xf numFmtId="0" fontId="170" fillId="31" borderId="0" xfId="45" applyFont="1" applyFill="1" applyBorder="1" applyAlignment="1" applyProtection="1">
      <protection locked="0"/>
    </xf>
    <xf numFmtId="0" fontId="170" fillId="31" borderId="0" xfId="45" applyFont="1" applyFill="1" applyBorder="1" applyAlignment="1"/>
    <xf numFmtId="0" fontId="170" fillId="0" borderId="0" xfId="45" applyFont="1" applyBorder="1" applyAlignment="1"/>
    <xf numFmtId="0" fontId="171" fillId="31" borderId="0" xfId="45" applyFont="1" applyFill="1" applyBorder="1" applyAlignment="1" applyProtection="1">
      <protection locked="0"/>
    </xf>
    <xf numFmtId="0" fontId="4" fillId="0" borderId="77" xfId="45" applyFont="1" applyFill="1" applyBorder="1" applyAlignment="1" applyProtection="1">
      <alignment horizontal="center" vertical="center"/>
      <protection locked="0"/>
    </xf>
    <xf numFmtId="0" fontId="128" fillId="44" borderId="77" xfId="45" applyFont="1" applyFill="1" applyBorder="1" applyAlignment="1" applyProtection="1">
      <alignment horizontal="center" vertical="center"/>
      <protection locked="0"/>
    </xf>
    <xf numFmtId="0" fontId="2" fillId="54" borderId="77" xfId="45" applyFont="1" applyFill="1" applyBorder="1" applyAlignment="1" applyProtection="1">
      <alignment horizontal="center" vertical="center"/>
      <protection locked="0"/>
    </xf>
    <xf numFmtId="0" fontId="5" fillId="31" borderId="0" xfId="45" applyFont="1" applyFill="1" applyBorder="1" applyAlignment="1" applyProtection="1">
      <alignment vertical="center"/>
      <protection locked="0"/>
    </xf>
    <xf numFmtId="0" fontId="4" fillId="54" borderId="77" xfId="45" applyFont="1" applyFill="1" applyBorder="1" applyAlignment="1" applyProtection="1">
      <alignment horizontal="center" vertical="center"/>
      <protection locked="0"/>
    </xf>
    <xf numFmtId="0" fontId="2" fillId="56" borderId="77" xfId="45" applyFont="1" applyFill="1" applyBorder="1" applyAlignment="1" applyProtection="1">
      <alignment horizontal="center" vertical="center"/>
      <protection locked="0"/>
    </xf>
    <xf numFmtId="0" fontId="172" fillId="31" borderId="0" xfId="45" applyFont="1" applyFill="1" applyBorder="1" applyAlignment="1" applyProtection="1">
      <alignment horizontal="left" vertical="center" wrapText="1"/>
    </xf>
    <xf numFmtId="0" fontId="67" fillId="31" borderId="0" xfId="45" applyFont="1" applyFill="1" applyBorder="1" applyAlignment="1" applyProtection="1">
      <alignment horizontal="left" vertical="center"/>
    </xf>
    <xf numFmtId="0" fontId="172" fillId="54" borderId="0" xfId="45" applyFont="1" applyFill="1" applyBorder="1" applyAlignment="1" applyProtection="1">
      <alignment horizontal="left" vertical="center" wrapText="1"/>
    </xf>
    <xf numFmtId="0" fontId="173" fillId="32" borderId="0" xfId="45" applyFont="1" applyFill="1" applyBorder="1" applyAlignment="1" applyProtection="1">
      <alignment horizontal="left" vertical="center"/>
    </xf>
    <xf numFmtId="0" fontId="173" fillId="32" borderId="0" xfId="45" applyFont="1" applyFill="1" applyBorder="1" applyAlignment="1" applyProtection="1">
      <alignment vertical="center"/>
    </xf>
    <xf numFmtId="0" fontId="5" fillId="32" borderId="0" xfId="45" applyFont="1" applyFill="1" applyBorder="1" applyAlignment="1">
      <alignment vertical="center"/>
    </xf>
    <xf numFmtId="0" fontId="5" fillId="31" borderId="0" xfId="45" applyFont="1" applyFill="1" applyBorder="1" applyAlignment="1" applyProtection="1"/>
    <xf numFmtId="0" fontId="158" fillId="31" borderId="0" xfId="45" applyFont="1" applyFill="1" applyBorder="1" applyAlignment="1">
      <alignment horizontal="left"/>
    </xf>
    <xf numFmtId="0" fontId="3" fillId="31" borderId="0" xfId="45" applyFont="1" applyFill="1" applyBorder="1" applyAlignment="1" applyProtection="1">
      <alignment horizontal="left"/>
    </xf>
    <xf numFmtId="0" fontId="3" fillId="31" borderId="0" xfId="45" applyFont="1" applyFill="1" applyBorder="1" applyAlignment="1" applyProtection="1">
      <alignment horizontal="justify"/>
    </xf>
    <xf numFmtId="0" fontId="5" fillId="31" borderId="0" xfId="45" applyFont="1" applyFill="1" applyBorder="1" applyAlignment="1" applyProtection="1">
      <alignment horizontal="justify"/>
    </xf>
    <xf numFmtId="0" fontId="4" fillId="31" borderId="0" xfId="45" applyFont="1" applyFill="1" applyBorder="1" applyAlignment="1" applyProtection="1">
      <protection locked="0"/>
    </xf>
    <xf numFmtId="0" fontId="128" fillId="44" borderId="77" xfId="45" applyFont="1" applyFill="1" applyBorder="1" applyAlignment="1" applyProtection="1">
      <alignment horizontal="center" vertical="center" wrapText="1"/>
      <protection locked="0"/>
    </xf>
    <xf numFmtId="0" fontId="5" fillId="31" borderId="0" xfId="45" applyFont="1" applyFill="1" applyBorder="1" applyAlignment="1"/>
    <xf numFmtId="0" fontId="2" fillId="31" borderId="0" xfId="45" applyFont="1" applyFill="1" applyBorder="1" applyAlignment="1" applyProtection="1">
      <alignment horizontal="center" vertical="center"/>
      <protection locked="0"/>
    </xf>
    <xf numFmtId="0" fontId="2" fillId="31" borderId="0" xfId="45" applyFont="1" applyFill="1" applyBorder="1" applyAlignment="1" applyProtection="1">
      <alignment horizontal="center" vertical="center" wrapText="1"/>
      <protection locked="0"/>
    </xf>
    <xf numFmtId="0" fontId="4" fillId="57" borderId="77" xfId="45" applyFont="1" applyFill="1" applyBorder="1" applyAlignment="1" applyProtection="1">
      <alignment horizontal="center" vertical="center"/>
      <protection locked="0"/>
    </xf>
    <xf numFmtId="0" fontId="4" fillId="31" borderId="0" xfId="45" applyFont="1" applyFill="1" applyBorder="1" applyAlignment="1" applyProtection="1">
      <alignment horizontal="center"/>
      <protection locked="0"/>
    </xf>
    <xf numFmtId="0" fontId="2" fillId="31" borderId="0" xfId="45" applyFont="1" applyFill="1" applyBorder="1" applyAlignment="1" applyProtection="1">
      <alignment horizontal="center" wrapText="1"/>
      <protection locked="0"/>
    </xf>
    <xf numFmtId="0" fontId="115" fillId="31" borderId="0" xfId="45" applyFont="1" applyFill="1" applyBorder="1" applyAlignment="1" applyProtection="1">
      <alignment horizontal="center"/>
      <protection locked="0"/>
    </xf>
    <xf numFmtId="0" fontId="2" fillId="47" borderId="77" xfId="45" applyFont="1" applyFill="1" applyBorder="1" applyAlignment="1" applyProtection="1">
      <alignment horizontal="center" vertical="center"/>
    </xf>
    <xf numFmtId="0" fontId="2" fillId="57" borderId="77" xfId="45" applyFont="1" applyFill="1" applyBorder="1" applyAlignment="1" applyProtection="1">
      <alignment horizontal="center" vertical="center"/>
      <protection locked="0"/>
    </xf>
    <xf numFmtId="0" fontId="2" fillId="31" borderId="0" xfId="45" applyFont="1" applyFill="1" applyBorder="1" applyAlignment="1" applyProtection="1">
      <alignment horizontal="center"/>
      <protection locked="0"/>
    </xf>
    <xf numFmtId="0" fontId="174" fillId="31" borderId="0" xfId="45" applyFont="1" applyFill="1" applyBorder="1" applyAlignment="1" applyProtection="1">
      <alignment horizontal="left" vertical="center" wrapText="1"/>
    </xf>
    <xf numFmtId="0" fontId="174" fillId="54" borderId="0" xfId="45" applyFont="1" applyFill="1" applyBorder="1" applyAlignment="1" applyProtection="1">
      <alignment horizontal="left" vertical="center" wrapText="1"/>
    </xf>
    <xf numFmtId="0" fontId="5" fillId="32" borderId="0" xfId="45" applyFont="1" applyFill="1" applyBorder="1" applyAlignment="1" applyProtection="1">
      <alignment horizontal="left" vertical="center"/>
    </xf>
    <xf numFmtId="0" fontId="174" fillId="32" borderId="0" xfId="45" applyFont="1" applyFill="1" applyBorder="1" applyAlignment="1" applyProtection="1">
      <alignment horizontal="left" vertical="center" wrapText="1"/>
    </xf>
    <xf numFmtId="0" fontId="5" fillId="31" borderId="0" xfId="45" applyFont="1" applyFill="1" applyBorder="1" applyAlignment="1" applyProtection="1">
      <alignment horizontal="left"/>
    </xf>
    <xf numFmtId="0" fontId="174" fillId="31" borderId="0" xfId="45" applyFont="1" applyFill="1" applyBorder="1" applyAlignment="1" applyProtection="1">
      <alignment horizontal="left" vertical="center"/>
    </xf>
    <xf numFmtId="0" fontId="30" fillId="31" borderId="0" xfId="45" applyFill="1" applyProtection="1"/>
    <xf numFmtId="0" fontId="3" fillId="31" borderId="0" xfId="45" applyFont="1" applyFill="1" applyBorder="1" applyAlignment="1" applyProtection="1">
      <alignment horizontal="left" vertical="center"/>
    </xf>
    <xf numFmtId="0" fontId="176" fillId="31" borderId="0" xfId="45" applyFont="1" applyFill="1" applyBorder="1" applyAlignment="1" applyProtection="1">
      <protection locked="0"/>
    </xf>
    <xf numFmtId="166" fontId="128" fillId="44" borderId="77" xfId="45" applyNumberFormat="1" applyFont="1" applyFill="1" applyBorder="1" applyAlignment="1" applyProtection="1">
      <alignment horizontal="center" vertical="center"/>
      <protection locked="0"/>
    </xf>
    <xf numFmtId="0" fontId="177" fillId="31" borderId="0" xfId="45" applyFont="1" applyFill="1" applyBorder="1" applyAlignment="1" applyProtection="1">
      <alignment horizontal="left"/>
      <protection locked="0"/>
    </xf>
    <xf numFmtId="0" fontId="5" fillId="31" borderId="0" xfId="45" applyFont="1" applyFill="1" applyAlignment="1" applyProtection="1">
      <alignment horizontal="left"/>
    </xf>
    <xf numFmtId="0" fontId="178" fillId="31" borderId="0" xfId="45" applyFont="1" applyFill="1" applyAlignment="1" applyProtection="1">
      <alignment horizontal="left"/>
    </xf>
    <xf numFmtId="0" fontId="176" fillId="31" borderId="0" xfId="45" applyFont="1" applyFill="1" applyBorder="1" applyAlignment="1" applyProtection="1"/>
    <xf numFmtId="0" fontId="5" fillId="31" borderId="0" xfId="45" applyFont="1" applyFill="1" applyAlignment="1" applyProtection="1">
      <alignment horizontal="left"/>
      <protection locked="0"/>
    </xf>
    <xf numFmtId="0" fontId="178" fillId="31" borderId="0" xfId="45" applyFont="1" applyFill="1" applyAlignment="1" applyProtection="1">
      <alignment horizontal="left"/>
      <protection locked="0"/>
    </xf>
    <xf numFmtId="0" fontId="4" fillId="31" borderId="0" xfId="45" applyFont="1" applyFill="1" applyBorder="1" applyAlignment="1" applyProtection="1">
      <alignment vertical="center"/>
    </xf>
    <xf numFmtId="0" fontId="179" fillId="31" borderId="0" xfId="45" applyFont="1" applyFill="1" applyBorder="1" applyAlignment="1" applyProtection="1">
      <alignment vertical="center"/>
    </xf>
    <xf numFmtId="0" fontId="30" fillId="31" borderId="0" xfId="45" applyFill="1" applyBorder="1" applyAlignment="1" applyProtection="1"/>
    <xf numFmtId="0" fontId="170" fillId="31" borderId="0" xfId="45" applyFont="1" applyFill="1" applyBorder="1" applyAlignment="1" applyProtection="1">
      <alignment vertical="center"/>
    </xf>
    <xf numFmtId="0" fontId="5" fillId="54" borderId="0" xfId="45" applyFont="1" applyFill="1" applyAlignment="1" applyProtection="1">
      <alignment horizontal="left"/>
    </xf>
    <xf numFmtId="0" fontId="178" fillId="54" borderId="0" xfId="45" applyFont="1" applyFill="1" applyAlignment="1" applyProtection="1">
      <alignment horizontal="left"/>
    </xf>
    <xf numFmtId="0" fontId="176" fillId="54" borderId="0" xfId="45" applyFont="1" applyFill="1" applyBorder="1" applyAlignment="1" applyProtection="1"/>
    <xf numFmtId="0" fontId="170" fillId="54" borderId="0" xfId="45" applyFont="1" applyFill="1" applyBorder="1" applyAlignment="1" applyProtection="1">
      <alignment vertical="center"/>
    </xf>
    <xf numFmtId="0" fontId="5" fillId="32" borderId="0" xfId="45" applyFont="1" applyFill="1" applyAlignment="1" applyProtection="1">
      <alignment horizontal="left" vertical="center"/>
    </xf>
    <xf numFmtId="0" fontId="5" fillId="32" borderId="0" xfId="45" applyFont="1" applyFill="1" applyAlignment="1" applyProtection="1">
      <alignment horizontal="left"/>
    </xf>
    <xf numFmtId="0" fontId="178" fillId="32" borderId="0" xfId="45" applyFont="1" applyFill="1" applyAlignment="1" applyProtection="1">
      <alignment horizontal="left"/>
    </xf>
    <xf numFmtId="0" fontId="176" fillId="32" borderId="0" xfId="45" applyFont="1" applyFill="1" applyBorder="1" applyAlignment="1" applyProtection="1"/>
    <xf numFmtId="0" fontId="170" fillId="32" borderId="0" xfId="45" applyFont="1" applyFill="1" applyBorder="1" applyAlignment="1" applyProtection="1">
      <alignment vertical="center"/>
    </xf>
    <xf numFmtId="0" fontId="170" fillId="31" borderId="0" xfId="45" applyFont="1" applyFill="1" applyBorder="1" applyAlignment="1" applyProtection="1">
      <alignment vertical="center"/>
      <protection locked="0"/>
    </xf>
    <xf numFmtId="0" fontId="4" fillId="31" borderId="0" xfId="45" applyFont="1" applyFill="1" applyBorder="1" applyAlignment="1" applyProtection="1">
      <alignment vertical="center"/>
      <protection locked="0"/>
    </xf>
    <xf numFmtId="0" fontId="4" fillId="0" borderId="0" xfId="45" applyFont="1" applyBorder="1" applyAlignment="1">
      <alignment vertical="center"/>
    </xf>
    <xf numFmtId="0" fontId="170" fillId="31" borderId="0" xfId="45" applyFont="1" applyFill="1" applyBorder="1" applyAlignment="1">
      <alignment vertical="center"/>
    </xf>
    <xf numFmtId="0" fontId="170" fillId="0" borderId="0" xfId="45" applyFont="1" applyBorder="1" applyAlignment="1">
      <alignment vertical="center"/>
    </xf>
    <xf numFmtId="0" fontId="4" fillId="31" borderId="0" xfId="45" applyFont="1" applyFill="1" applyAlignment="1" applyProtection="1">
      <alignment vertical="center" wrapText="1"/>
    </xf>
    <xf numFmtId="0" fontId="19" fillId="32" borderId="0" xfId="45" applyFont="1" applyFill="1" applyBorder="1" applyAlignment="1" applyProtection="1">
      <alignment vertical="center"/>
    </xf>
    <xf numFmtId="0" fontId="32" fillId="32" borderId="0" xfId="45" applyFont="1" applyFill="1" applyBorder="1" applyAlignment="1" applyProtection="1"/>
    <xf numFmtId="0" fontId="5" fillId="31" borderId="0" xfId="45" applyFont="1" applyFill="1" applyBorder="1" applyAlignment="1" applyProtection="1">
      <alignment horizontal="right"/>
    </xf>
    <xf numFmtId="0" fontId="31" fillId="40" borderId="0" xfId="45" applyFont="1" applyFill="1" applyBorder="1" applyAlignment="1" applyProtection="1">
      <alignment horizontal="left" vertical="center" wrapText="1"/>
    </xf>
    <xf numFmtId="0" fontId="60" fillId="40" borderId="0" xfId="45" applyFont="1" applyFill="1" applyBorder="1" applyAlignment="1">
      <alignment vertical="center"/>
    </xf>
    <xf numFmtId="0" fontId="19" fillId="51" borderId="0" xfId="45" applyFont="1" applyFill="1" applyBorder="1" applyAlignment="1">
      <alignment vertical="center"/>
    </xf>
    <xf numFmtId="0" fontId="32" fillId="51" borderId="0" xfId="45" applyFont="1" applyFill="1" applyBorder="1" applyAlignment="1">
      <alignment vertical="center"/>
    </xf>
    <xf numFmtId="0" fontId="4" fillId="32" borderId="0" xfId="45" applyFont="1" applyFill="1" applyBorder="1" applyAlignment="1" applyProtection="1">
      <alignment horizontal="center" vertical="center"/>
    </xf>
    <xf numFmtId="0" fontId="4" fillId="32" borderId="0" xfId="45" applyFont="1" applyFill="1" applyBorder="1" applyAlignment="1" applyProtection="1">
      <alignment vertical="center"/>
    </xf>
    <xf numFmtId="0" fontId="2" fillId="32" borderId="0" xfId="45" applyFont="1" applyFill="1" applyBorder="1" applyAlignment="1" applyProtection="1">
      <alignment vertical="center"/>
    </xf>
    <xf numFmtId="0" fontId="4" fillId="31" borderId="0" xfId="45" applyFont="1" applyFill="1" applyBorder="1" applyAlignment="1" applyProtection="1">
      <alignment horizontal="center" vertical="center"/>
    </xf>
    <xf numFmtId="0" fontId="2" fillId="31" borderId="0" xfId="45" applyFont="1" applyFill="1" applyBorder="1" applyAlignment="1" applyProtection="1">
      <alignment vertical="center"/>
    </xf>
    <xf numFmtId="0" fontId="8" fillId="31" borderId="0" xfId="45" applyFont="1" applyFill="1" applyBorder="1" applyAlignment="1" applyProtection="1">
      <alignment horizontal="left" vertical="center"/>
    </xf>
    <xf numFmtId="0" fontId="4" fillId="44" borderId="43" xfId="45" applyFont="1" applyFill="1" applyBorder="1" applyAlignment="1" applyProtection="1">
      <alignment horizontal="left" vertical="center"/>
      <protection locked="0"/>
    </xf>
    <xf numFmtId="0" fontId="4" fillId="44" borderId="43" xfId="45" applyFont="1" applyFill="1" applyBorder="1" applyAlignment="1" applyProtection="1">
      <alignment horizontal="center" vertical="center"/>
      <protection locked="0"/>
    </xf>
    <xf numFmtId="0" fontId="4" fillId="32" borderId="0" xfId="45" applyFont="1" applyFill="1" applyBorder="1" applyAlignment="1" applyProtection="1">
      <alignment horizontal="left" vertical="center"/>
    </xf>
    <xf numFmtId="0" fontId="3" fillId="32" borderId="0" xfId="45" applyFont="1" applyFill="1" applyBorder="1" applyAlignment="1" applyProtection="1">
      <alignment horizontal="left" vertical="center"/>
    </xf>
    <xf numFmtId="0" fontId="5" fillId="31" borderId="0" xfId="45" applyFont="1" applyFill="1" applyBorder="1" applyAlignment="1" applyProtection="1">
      <alignment horizontal="left" vertical="center"/>
    </xf>
    <xf numFmtId="0" fontId="4" fillId="31" borderId="0" xfId="45" applyFont="1" applyFill="1" applyBorder="1" applyAlignment="1" applyProtection="1">
      <alignment horizontal="left" vertical="center"/>
    </xf>
    <xf numFmtId="0" fontId="5" fillId="31" borderId="0" xfId="45" applyFont="1" applyFill="1" applyAlignment="1" applyProtection="1">
      <alignment horizontal="justify" vertical="center"/>
    </xf>
    <xf numFmtId="0" fontId="5" fillId="32" borderId="0" xfId="45" applyFont="1" applyFill="1" applyAlignment="1" applyProtection="1">
      <alignment horizontal="justify" vertical="center"/>
    </xf>
    <xf numFmtId="0" fontId="71" fillId="32" borderId="0" xfId="45" applyFont="1" applyFill="1" applyBorder="1" applyAlignment="1" applyProtection="1">
      <alignment horizontal="center" vertical="center"/>
    </xf>
    <xf numFmtId="0" fontId="180" fillId="32" borderId="0" xfId="45" applyFont="1" applyFill="1" applyBorder="1" applyAlignment="1" applyProtection="1">
      <alignment horizontal="center" vertical="center"/>
    </xf>
    <xf numFmtId="0" fontId="4" fillId="31" borderId="0" xfId="45" applyFont="1" applyFill="1" applyBorder="1" applyAlignment="1" applyProtection="1">
      <alignment horizontal="left" vertical="top"/>
    </xf>
    <xf numFmtId="0" fontId="180" fillId="31" borderId="0" xfId="45" applyFont="1" applyFill="1" applyBorder="1" applyAlignment="1" applyProtection="1">
      <alignment horizontal="center" vertical="center"/>
    </xf>
    <xf numFmtId="0" fontId="8" fillId="32" borderId="0" xfId="45" applyFont="1" applyFill="1" applyBorder="1" applyAlignment="1" applyProtection="1">
      <alignment horizontal="left" vertical="center"/>
    </xf>
    <xf numFmtId="0" fontId="72" fillId="32" borderId="0" xfId="45" applyFont="1" applyFill="1" applyBorder="1" applyAlignment="1" applyProtection="1">
      <alignment horizontal="center" vertical="center"/>
    </xf>
    <xf numFmtId="0" fontId="3" fillId="32" borderId="0" xfId="45" applyFont="1" applyFill="1" applyBorder="1" applyAlignment="1" applyProtection="1">
      <alignment horizontal="center" vertical="center" wrapText="1"/>
    </xf>
    <xf numFmtId="0" fontId="3" fillId="32" borderId="0" xfId="45" applyFont="1" applyFill="1" applyBorder="1" applyAlignment="1" applyProtection="1">
      <alignment horizontal="center" vertical="center" wrapText="1"/>
      <protection locked="0"/>
    </xf>
    <xf numFmtId="0" fontId="4" fillId="54" borderId="0" xfId="45" applyFont="1" applyFill="1" applyBorder="1" applyAlignment="1">
      <alignment vertical="center"/>
    </xf>
    <xf numFmtId="0" fontId="181" fillId="55" borderId="77" xfId="45" applyFont="1" applyFill="1" applyBorder="1" applyAlignment="1" applyProtection="1">
      <alignment horizontal="center" vertical="center"/>
    </xf>
    <xf numFmtId="0" fontId="4" fillId="54" borderId="0" xfId="45" applyFont="1" applyFill="1" applyBorder="1" applyAlignment="1" applyProtection="1">
      <alignment vertical="center"/>
      <protection locked="0"/>
    </xf>
    <xf numFmtId="0" fontId="2" fillId="44" borderId="77" xfId="45" applyFont="1" applyFill="1" applyBorder="1" applyAlignment="1" applyProtection="1">
      <alignment horizontal="center" vertical="center"/>
      <protection locked="0"/>
    </xf>
    <xf numFmtId="0" fontId="2" fillId="40" borderId="77" xfId="45" applyFont="1" applyFill="1" applyBorder="1" applyAlignment="1" applyProtection="1">
      <alignment vertical="center"/>
      <protection locked="0"/>
    </xf>
    <xf numFmtId="0" fontId="4" fillId="54" borderId="0" xfId="45" applyFont="1" applyFill="1" applyBorder="1" applyAlignment="1" applyProtection="1">
      <alignment horizontal="center" vertical="center"/>
      <protection locked="0"/>
    </xf>
    <xf numFmtId="0" fontId="182" fillId="54" borderId="77" xfId="45" applyFont="1" applyFill="1" applyBorder="1" applyAlignment="1" applyProtection="1">
      <alignment horizontal="left" vertical="center" wrapText="1"/>
      <protection locked="0"/>
    </xf>
    <xf numFmtId="0" fontId="35" fillId="44" borderId="77" xfId="45" applyFont="1" applyFill="1" applyBorder="1" applyAlignment="1" applyProtection="1">
      <alignment horizontal="left" vertical="center" wrapText="1"/>
      <protection locked="0"/>
    </xf>
    <xf numFmtId="0" fontId="35" fillId="44" borderId="77" xfId="45" applyFont="1" applyFill="1" applyBorder="1" applyAlignment="1" applyProtection="1">
      <alignment horizontal="center" vertical="center" wrapText="1"/>
      <protection locked="0"/>
    </xf>
    <xf numFmtId="0" fontId="35" fillId="23" borderId="77" xfId="45" applyFont="1" applyFill="1" applyBorder="1" applyAlignment="1" applyProtection="1">
      <alignment horizontal="center" vertical="center"/>
      <protection locked="0"/>
    </xf>
    <xf numFmtId="0" fontId="35" fillId="54" borderId="77" xfId="45" applyFont="1" applyFill="1" applyBorder="1" applyAlignment="1" applyProtection="1">
      <alignment horizontal="center" vertical="center"/>
      <protection locked="0"/>
    </xf>
    <xf numFmtId="0" fontId="35" fillId="57" borderId="77" xfId="45" applyFont="1" applyFill="1" applyBorder="1" applyAlignment="1" applyProtection="1">
      <alignment horizontal="center" vertical="center"/>
      <protection locked="0"/>
    </xf>
    <xf numFmtId="0" fontId="183" fillId="47" borderId="77" xfId="45" applyFont="1" applyFill="1" applyBorder="1" applyAlignment="1" applyProtection="1">
      <alignment horizontal="center" vertical="center"/>
      <protection locked="0"/>
    </xf>
    <xf numFmtId="0" fontId="2" fillId="47" borderId="77" xfId="45" applyFont="1" applyFill="1" applyBorder="1" applyAlignment="1" applyProtection="1">
      <alignment horizontal="center" vertical="center"/>
      <protection locked="0"/>
    </xf>
    <xf numFmtId="0" fontId="36" fillId="44" borderId="77" xfId="45" applyFont="1" applyFill="1" applyBorder="1" applyAlignment="1" applyProtection="1">
      <alignment horizontal="center" vertical="center"/>
      <protection locked="0"/>
    </xf>
    <xf numFmtId="0" fontId="2" fillId="44" borderId="77" xfId="45" applyFont="1" applyFill="1" applyBorder="1" applyAlignment="1" applyProtection="1">
      <alignment horizontal="center" vertical="center" wrapText="1"/>
      <protection locked="0"/>
    </xf>
    <xf numFmtId="0" fontId="184" fillId="54" borderId="0" xfId="45" applyFont="1" applyFill="1" applyBorder="1" applyAlignment="1" applyProtection="1">
      <alignment vertical="center"/>
      <protection locked="0"/>
    </xf>
    <xf numFmtId="0" fontId="2" fillId="57" borderId="77" xfId="45" applyFont="1" applyFill="1" applyBorder="1" applyAlignment="1" applyProtection="1">
      <alignment horizontal="center" vertical="center" wrapText="1"/>
      <protection locked="0"/>
    </xf>
    <xf numFmtId="0" fontId="2" fillId="55" borderId="77" xfId="45" applyFont="1" applyFill="1" applyBorder="1" applyAlignment="1" applyProtection="1">
      <alignment vertical="center"/>
      <protection locked="0"/>
    </xf>
    <xf numFmtId="0" fontId="2" fillId="54" borderId="0" xfId="45" applyFont="1" applyFill="1" applyBorder="1" applyAlignment="1">
      <alignment vertical="center"/>
    </xf>
    <xf numFmtId="0" fontId="60" fillId="40" borderId="0" xfId="45" applyFont="1" applyFill="1" applyBorder="1" applyAlignment="1" applyProtection="1">
      <alignment vertical="center"/>
    </xf>
    <xf numFmtId="0" fontId="30" fillId="54" borderId="0" xfId="45" applyFill="1" applyAlignment="1" applyProtection="1">
      <alignment vertical="center"/>
    </xf>
    <xf numFmtId="0" fontId="128" fillId="51" borderId="0" xfId="45" applyFont="1" applyFill="1" applyAlignment="1" applyProtection="1">
      <alignment vertical="center"/>
    </xf>
    <xf numFmtId="0" fontId="128" fillId="31" borderId="0" xfId="45" applyFont="1" applyFill="1" applyAlignment="1" applyProtection="1">
      <alignment vertical="center"/>
    </xf>
    <xf numFmtId="0" fontId="30" fillId="31" borderId="0" xfId="45" applyFill="1" applyAlignment="1" applyProtection="1">
      <alignment vertical="center"/>
      <protection locked="0"/>
    </xf>
    <xf numFmtId="0" fontId="2" fillId="31" borderId="0" xfId="45" applyFont="1" applyFill="1" applyAlignment="1" applyProtection="1">
      <alignment vertical="center"/>
    </xf>
    <xf numFmtId="0" fontId="30" fillId="31" borderId="0" xfId="45" applyFill="1" applyAlignment="1" applyProtection="1">
      <alignment vertical="center"/>
    </xf>
    <xf numFmtId="0" fontId="128" fillId="51" borderId="0" xfId="45" applyFont="1" applyFill="1" applyAlignment="1" applyProtection="1">
      <alignment horizontal="center" vertical="center"/>
      <protection locked="0"/>
    </xf>
    <xf numFmtId="167" fontId="128" fillId="51" borderId="80" xfId="45" applyNumberFormat="1" applyFont="1" applyFill="1" applyBorder="1" applyAlignment="1" applyProtection="1">
      <alignment horizontal="center" vertical="center"/>
      <protection locked="0"/>
    </xf>
    <xf numFmtId="0" fontId="128" fillId="31" borderId="0" xfId="45" applyFont="1" applyFill="1" applyAlignment="1" applyProtection="1">
      <alignment horizontal="center" vertical="center"/>
      <protection locked="0"/>
    </xf>
    <xf numFmtId="0" fontId="128" fillId="31" borderId="0" xfId="45" applyFont="1" applyFill="1" applyBorder="1" applyAlignment="1" applyProtection="1">
      <alignment horizontal="center" vertical="center"/>
      <protection locked="0"/>
    </xf>
    <xf numFmtId="0" fontId="30" fillId="32" borderId="0" xfId="45" applyFill="1" applyAlignment="1" applyProtection="1">
      <alignment vertical="center"/>
    </xf>
    <xf numFmtId="0" fontId="2" fillId="32" borderId="0" xfId="45" applyFont="1" applyFill="1" applyAlignment="1" applyProtection="1">
      <alignment vertical="center"/>
    </xf>
    <xf numFmtId="0" fontId="30" fillId="32" borderId="0" xfId="45" applyFill="1" applyAlignment="1" applyProtection="1">
      <alignment vertical="center"/>
      <protection locked="0"/>
    </xf>
    <xf numFmtId="0" fontId="30" fillId="32" borderId="0" xfId="45" applyFill="1" applyAlignment="1" applyProtection="1">
      <alignment horizontal="left" vertical="center"/>
      <protection locked="0"/>
    </xf>
    <xf numFmtId="1" fontId="30" fillId="32" borderId="0" xfId="45" applyNumberFormat="1" applyFill="1" applyAlignment="1" applyProtection="1">
      <alignment horizontal="center" vertical="center"/>
      <protection locked="0"/>
    </xf>
    <xf numFmtId="0" fontId="177" fillId="32" borderId="0" xfId="45" applyFont="1" applyFill="1" applyAlignment="1" applyProtection="1">
      <alignment vertical="center"/>
      <protection locked="0"/>
    </xf>
    <xf numFmtId="0" fontId="30" fillId="31" borderId="0" xfId="45" applyFill="1" applyBorder="1" applyAlignment="1" applyProtection="1">
      <alignment vertical="center"/>
      <protection locked="0"/>
    </xf>
    <xf numFmtId="0" fontId="4" fillId="31" borderId="0" xfId="45" applyFont="1" applyFill="1" applyBorder="1" applyAlignment="1" applyProtection="1">
      <alignment horizontal="left" vertical="center"/>
      <protection locked="0"/>
    </xf>
    <xf numFmtId="1" fontId="30" fillId="31" borderId="0" xfId="45" applyNumberFormat="1" applyFill="1" applyBorder="1" applyAlignment="1" applyProtection="1">
      <alignment horizontal="center" vertical="center"/>
      <protection locked="0"/>
    </xf>
    <xf numFmtId="0" fontId="30" fillId="31" borderId="0" xfId="45" applyFill="1" applyBorder="1" applyAlignment="1" applyProtection="1">
      <alignment horizontal="left" vertical="center"/>
      <protection locked="0"/>
    </xf>
    <xf numFmtId="0" fontId="185" fillId="32" borderId="0" xfId="45" applyFont="1" applyFill="1" applyAlignment="1" applyProtection="1">
      <alignment vertical="center"/>
      <protection locked="0"/>
    </xf>
    <xf numFmtId="0" fontId="177" fillId="31" borderId="0" xfId="45" applyFont="1" applyFill="1" applyAlignment="1" applyProtection="1">
      <alignment vertical="center"/>
      <protection locked="0"/>
    </xf>
    <xf numFmtId="1" fontId="128" fillId="51" borderId="0" xfId="45" applyNumberFormat="1" applyFont="1" applyFill="1" applyAlignment="1" applyProtection="1">
      <alignment horizontal="center" vertical="center"/>
      <protection locked="0"/>
    </xf>
    <xf numFmtId="9" fontId="128" fillId="51" borderId="0" xfId="45" applyNumberFormat="1" applyFont="1" applyFill="1" applyAlignment="1" applyProtection="1">
      <alignment horizontal="center" vertical="center"/>
      <protection locked="0"/>
    </xf>
    <xf numFmtId="0" fontId="30" fillId="31" borderId="0" xfId="45" applyFill="1" applyBorder="1" applyAlignment="1" applyProtection="1">
      <alignment vertical="center"/>
    </xf>
    <xf numFmtId="0" fontId="4" fillId="31" borderId="0" xfId="45" applyFont="1" applyFill="1" applyAlignment="1" applyProtection="1">
      <alignment vertical="center"/>
    </xf>
    <xf numFmtId="0" fontId="38" fillId="31" borderId="0" xfId="45" applyFont="1" applyFill="1" applyAlignment="1" applyProtection="1">
      <alignment vertical="center"/>
      <protection locked="0"/>
    </xf>
    <xf numFmtId="0" fontId="30" fillId="32" borderId="0" xfId="45" applyFill="1" applyAlignment="1" applyProtection="1">
      <alignment horizontal="center" vertical="center"/>
    </xf>
    <xf numFmtId="0" fontId="4" fillId="32" borderId="0" xfId="45" applyFont="1" applyFill="1" applyBorder="1" applyAlignment="1" applyProtection="1">
      <alignment horizontal="center" vertical="center"/>
      <protection locked="0"/>
    </xf>
    <xf numFmtId="0" fontId="30" fillId="32" borderId="0" xfId="45" applyFill="1" applyBorder="1" applyAlignment="1" applyProtection="1">
      <alignment vertical="center"/>
      <protection locked="0"/>
    </xf>
    <xf numFmtId="0" fontId="30" fillId="32" borderId="0" xfId="45" applyFill="1" applyBorder="1" applyAlignment="1" applyProtection="1">
      <alignment horizontal="center" vertical="center"/>
      <protection locked="0"/>
    </xf>
    <xf numFmtId="0" fontId="30" fillId="32" borderId="0" xfId="45" applyFill="1" applyAlignment="1" applyProtection="1">
      <alignment horizontal="center" vertical="center"/>
      <protection locked="0"/>
    </xf>
    <xf numFmtId="0" fontId="186" fillId="32" borderId="0" xfId="45" applyFont="1" applyFill="1" applyAlignment="1" applyProtection="1">
      <alignment horizontal="left" vertical="center"/>
      <protection locked="0"/>
    </xf>
    <xf numFmtId="0" fontId="2" fillId="31" borderId="0" xfId="45" applyFont="1" applyFill="1" applyAlignment="1" applyProtection="1">
      <alignment vertical="center"/>
      <protection locked="0"/>
    </xf>
    <xf numFmtId="0" fontId="157" fillId="31" borderId="0" xfId="45" applyFont="1" applyFill="1" applyBorder="1" applyAlignment="1" applyProtection="1">
      <protection locked="0"/>
    </xf>
    <xf numFmtId="0" fontId="30" fillId="54" borderId="0" xfId="45" applyFill="1" applyAlignment="1" applyProtection="1">
      <alignment vertical="center"/>
      <protection locked="0"/>
    </xf>
    <xf numFmtId="0" fontId="4" fillId="40" borderId="0" xfId="47" applyFont="1" applyFill="1" applyBorder="1" applyAlignment="1"/>
    <xf numFmtId="0" fontId="31" fillId="40" borderId="0" xfId="47" applyFont="1" applyFill="1" applyBorder="1" applyAlignment="1">
      <alignment vertical="center" wrapText="1"/>
    </xf>
    <xf numFmtId="0" fontId="31" fillId="40" borderId="0" xfId="47" applyFont="1" applyFill="1" applyBorder="1" applyAlignment="1">
      <alignment horizontal="left" vertical="center" wrapText="1"/>
    </xf>
    <xf numFmtId="0" fontId="4" fillId="31" borderId="0" xfId="47" applyFill="1"/>
    <xf numFmtId="0" fontId="4" fillId="31" borderId="0" xfId="47" applyFill="1" applyBorder="1"/>
    <xf numFmtId="0" fontId="4" fillId="31" borderId="0" xfId="47" applyFill="1" applyBorder="1" applyProtection="1"/>
    <xf numFmtId="0" fontId="2" fillId="31" borderId="0" xfId="47" applyFont="1" applyFill="1" applyBorder="1"/>
    <xf numFmtId="0" fontId="187" fillId="31" borderId="0" xfId="47" applyFont="1" applyFill="1" applyBorder="1" applyAlignment="1">
      <alignment horizontal="center" vertical="center"/>
    </xf>
    <xf numFmtId="0" fontId="143" fillId="31" borderId="0" xfId="47" applyFont="1" applyFill="1" applyBorder="1"/>
    <xf numFmtId="0" fontId="4" fillId="44" borderId="20" xfId="47" applyFill="1" applyBorder="1"/>
    <xf numFmtId="0" fontId="4" fillId="54" borderId="20" xfId="47" applyFill="1" applyBorder="1"/>
    <xf numFmtId="0" fontId="3" fillId="59" borderId="20" xfId="47" applyFont="1" applyFill="1" applyBorder="1" applyAlignment="1" applyProtection="1">
      <alignment horizontal="center" vertical="center"/>
      <protection locked="0"/>
    </xf>
    <xf numFmtId="0" fontId="73" fillId="54" borderId="20" xfId="47" applyFont="1" applyFill="1" applyBorder="1" applyAlignment="1">
      <alignment horizontal="center" vertical="top"/>
    </xf>
    <xf numFmtId="0" fontId="35" fillId="31" borderId="0" xfId="47" applyFont="1" applyFill="1" applyBorder="1"/>
    <xf numFmtId="0" fontId="131" fillId="31" borderId="0" xfId="47" applyFont="1" applyFill="1" applyBorder="1"/>
    <xf numFmtId="0" fontId="188" fillId="31" borderId="0" xfId="47" applyFont="1" applyFill="1" applyBorder="1"/>
    <xf numFmtId="0" fontId="188" fillId="31" borderId="0" xfId="47" applyFont="1" applyFill="1" applyBorder="1" applyAlignment="1">
      <alignment vertical="center"/>
    </xf>
    <xf numFmtId="0" fontId="189" fillId="31" borderId="0" xfId="47" applyFont="1" applyFill="1" applyBorder="1" applyAlignment="1">
      <alignment horizontal="center" vertical="center" wrapText="1"/>
    </xf>
    <xf numFmtId="0" fontId="189" fillId="31" borderId="0" xfId="47" applyFont="1" applyFill="1" applyBorder="1" applyAlignment="1">
      <alignment vertical="center"/>
    </xf>
    <xf numFmtId="0" fontId="189" fillId="31" borderId="0" xfId="47" applyFont="1" applyFill="1" applyBorder="1"/>
    <xf numFmtId="0" fontId="190" fillId="31" borderId="0" xfId="42" applyFont="1" applyFill="1" applyBorder="1" applyAlignment="1" applyProtection="1"/>
    <xf numFmtId="0" fontId="191" fillId="31" borderId="0" xfId="42" applyFont="1" applyFill="1" applyBorder="1" applyAlignment="1" applyProtection="1"/>
    <xf numFmtId="0" fontId="192" fillId="31" borderId="0" xfId="42" applyFont="1" applyFill="1" applyBorder="1" applyAlignment="1" applyProtection="1"/>
    <xf numFmtId="0" fontId="143" fillId="31" borderId="0" xfId="47" applyFont="1" applyFill="1" applyBorder="1" applyAlignment="1">
      <alignment horizontal="left" vertical="center" wrapText="1"/>
    </xf>
    <xf numFmtId="0" fontId="143" fillId="31" borderId="0" xfId="47" applyFont="1" applyFill="1" applyBorder="1" applyAlignment="1">
      <alignment vertical="top"/>
    </xf>
    <xf numFmtId="0" fontId="143" fillId="31" borderId="0" xfId="47" applyFont="1" applyFill="1" applyBorder="1" applyAlignment="1">
      <alignment vertical="center" wrapText="1"/>
    </xf>
    <xf numFmtId="0" fontId="143" fillId="31" borderId="0" xfId="47" applyFont="1" applyFill="1" applyBorder="1" applyAlignment="1">
      <alignment vertical="top" wrapText="1"/>
    </xf>
    <xf numFmtId="0" fontId="2" fillId="31" borderId="0" xfId="47" applyFont="1" applyFill="1"/>
    <xf numFmtId="0" fontId="31" fillId="23" borderId="0" xfId="47" applyFont="1" applyFill="1" applyBorder="1" applyAlignment="1">
      <alignment horizontal="left" vertical="top" wrapText="1"/>
    </xf>
    <xf numFmtId="0" fontId="31" fillId="23" borderId="0" xfId="47" applyFont="1" applyFill="1" applyBorder="1" applyAlignment="1">
      <alignment vertical="top" wrapText="1"/>
    </xf>
    <xf numFmtId="0" fontId="4" fillId="23" borderId="0" xfId="47" applyFont="1" applyFill="1" applyBorder="1" applyAlignment="1"/>
    <xf numFmtId="0" fontId="115" fillId="54" borderId="0" xfId="50" applyFont="1" applyFill="1" applyAlignment="1">
      <alignment horizontal="left" vertical="center"/>
    </xf>
    <xf numFmtId="0" fontId="31" fillId="54" borderId="0" xfId="47" applyFont="1" applyFill="1" applyBorder="1" applyAlignment="1">
      <alignment vertical="top" wrapText="1"/>
    </xf>
    <xf numFmtId="0" fontId="103" fillId="54" borderId="0" xfId="47" applyFont="1" applyFill="1" applyBorder="1" applyAlignment="1">
      <alignment vertical="top"/>
    </xf>
    <xf numFmtId="0" fontId="4" fillId="54" borderId="0" xfId="47" applyFont="1" applyFill="1" applyBorder="1" applyAlignment="1"/>
    <xf numFmtId="0" fontId="18" fillId="51" borderId="0" xfId="50" applyFont="1" applyFill="1" applyAlignment="1">
      <alignment horizontal="right" vertical="center"/>
    </xf>
    <xf numFmtId="0" fontId="18" fillId="51" borderId="0" xfId="50" applyFont="1" applyFill="1" applyAlignment="1">
      <alignment vertical="center"/>
    </xf>
    <xf numFmtId="0" fontId="18" fillId="51" borderId="0" xfId="50" applyFont="1" applyFill="1" applyAlignment="1">
      <alignment vertical="center" wrapText="1"/>
    </xf>
    <xf numFmtId="0" fontId="128" fillId="51" borderId="0" xfId="50" applyFont="1" applyFill="1" applyAlignment="1">
      <alignment vertical="center"/>
    </xf>
    <xf numFmtId="0" fontId="2" fillId="51" borderId="0" xfId="50" applyFont="1" applyFill="1" applyAlignment="1">
      <alignment vertical="center"/>
    </xf>
    <xf numFmtId="0" fontId="28" fillId="23" borderId="0" xfId="50" applyFont="1" applyFill="1" applyAlignment="1">
      <alignment horizontal="right" vertical="center"/>
    </xf>
    <xf numFmtId="0" fontId="18" fillId="23" borderId="0" xfId="50" applyFont="1" applyFill="1" applyAlignment="1">
      <alignment vertical="center"/>
    </xf>
    <xf numFmtId="0" fontId="28" fillId="23" borderId="0" xfId="50" applyFont="1" applyFill="1" applyAlignment="1">
      <alignment vertical="center"/>
    </xf>
    <xf numFmtId="0" fontId="18" fillId="23" borderId="0" xfId="50" applyFont="1" applyFill="1" applyAlignment="1">
      <alignment vertical="center" wrapText="1"/>
    </xf>
    <xf numFmtId="0" fontId="193" fillId="0" borderId="0" xfId="50" applyFont="1" applyFill="1" applyAlignment="1">
      <alignment horizontal="center" vertical="center"/>
    </xf>
    <xf numFmtId="0" fontId="4" fillId="23" borderId="0" xfId="50" applyFill="1" applyAlignment="1">
      <alignment vertical="center"/>
    </xf>
    <xf numFmtId="0" fontId="4" fillId="32" borderId="0" xfId="50" applyFill="1" applyAlignment="1">
      <alignment horizontal="right"/>
    </xf>
    <xf numFmtId="0" fontId="2" fillId="32" borderId="0" xfId="50" applyFont="1" applyFill="1"/>
    <xf numFmtId="0" fontId="4" fillId="32" borderId="0" xfId="50" applyFill="1"/>
    <xf numFmtId="0" fontId="4" fillId="32" borderId="0" xfId="50" applyFont="1" applyFill="1" applyAlignment="1">
      <alignment horizontal="right"/>
    </xf>
    <xf numFmtId="0" fontId="4" fillId="23" borderId="0" xfId="50" applyFill="1"/>
    <xf numFmtId="0" fontId="4" fillId="23" borderId="0" xfId="50" applyFont="1" applyFill="1" applyBorder="1" applyAlignment="1">
      <alignment horizontal="right" vertical="center"/>
    </xf>
    <xf numFmtId="0" fontId="4" fillId="23" borderId="0" xfId="50" applyFill="1" applyBorder="1"/>
    <xf numFmtId="0" fontId="74" fillId="23" borderId="0" xfId="50" applyFont="1" applyFill="1" applyAlignment="1">
      <alignment vertical="center"/>
    </xf>
    <xf numFmtId="0" fontId="4" fillId="23" borderId="0" xfId="50" applyFill="1" applyAlignment="1">
      <alignment horizontal="right"/>
    </xf>
    <xf numFmtId="0" fontId="4" fillId="23" borderId="0" xfId="50" applyFont="1" applyFill="1" applyAlignment="1">
      <alignment horizontal="left" indent="2"/>
    </xf>
    <xf numFmtId="0" fontId="4" fillId="23" borderId="0" xfId="50" applyFont="1" applyFill="1" applyAlignment="1">
      <alignment horizontal="right"/>
    </xf>
    <xf numFmtId="0" fontId="4" fillId="23" borderId="0" xfId="50" applyFont="1" applyFill="1" applyAlignment="1">
      <alignment horizontal="left" vertical="top" indent="2"/>
    </xf>
    <xf numFmtId="0" fontId="2" fillId="23" borderId="0" xfId="50" applyFont="1" applyFill="1" applyAlignment="1">
      <alignment vertical="center"/>
    </xf>
    <xf numFmtId="0" fontId="4" fillId="23" borderId="0" xfId="50" applyFill="1" applyAlignment="1">
      <alignment horizontal="left" indent="2"/>
    </xf>
    <xf numFmtId="0" fontId="103" fillId="23" borderId="0" xfId="50" applyFont="1" applyFill="1"/>
    <xf numFmtId="0" fontId="4" fillId="23" borderId="0" xfId="50" applyFill="1" applyBorder="1" applyAlignment="1">
      <alignment horizontal="right" vertical="center"/>
    </xf>
    <xf numFmtId="0" fontId="103" fillId="23" borderId="0" xfId="50" applyFont="1" applyFill="1" applyAlignment="1">
      <alignment wrapText="1"/>
    </xf>
    <xf numFmtId="0" fontId="103" fillId="54" borderId="0" xfId="50" applyFont="1" applyFill="1"/>
    <xf numFmtId="0" fontId="2" fillId="32" borderId="0" xfId="50" applyFont="1" applyFill="1" applyAlignment="1">
      <alignment horizontal="left"/>
    </xf>
    <xf numFmtId="0" fontId="4" fillId="23" borderId="0" xfId="47" applyFill="1" applyAlignment="1">
      <alignment horizontal="right"/>
    </xf>
    <xf numFmtId="0" fontId="4" fillId="23" borderId="0" xfId="47" applyFont="1" applyFill="1" applyAlignment="1">
      <alignment horizontal="left" indent="2"/>
    </xf>
    <xf numFmtId="0" fontId="75" fillId="23" borderId="0" xfId="50" applyFont="1" applyFill="1"/>
    <xf numFmtId="0" fontId="4" fillId="23" borderId="0" xfId="47" applyFill="1" applyAlignment="1">
      <alignment horizontal="left" indent="2"/>
    </xf>
    <xf numFmtId="0" fontId="103" fillId="23" borderId="0" xfId="50" applyFont="1" applyFill="1" applyAlignment="1">
      <alignment horizontal="left"/>
    </xf>
    <xf numFmtId="0" fontId="4" fillId="23" borderId="0" xfId="50" applyFont="1" applyFill="1"/>
    <xf numFmtId="0" fontId="194" fillId="23" borderId="0" xfId="50" applyFont="1" applyFill="1" applyAlignment="1">
      <alignment wrapText="1"/>
    </xf>
    <xf numFmtId="0" fontId="103" fillId="23" borderId="0" xfId="50" applyFont="1" applyFill="1" applyAlignment="1"/>
    <xf numFmtId="0" fontId="76" fillId="23" borderId="0" xfId="50" applyFont="1" applyFill="1"/>
    <xf numFmtId="0" fontId="4" fillId="54" borderId="0" xfId="50" applyFont="1" applyFill="1" applyAlignment="1">
      <alignment horizontal="right"/>
    </xf>
    <xf numFmtId="0" fontId="4" fillId="54" borderId="0" xfId="50" applyFill="1" applyAlignment="1">
      <alignment horizontal="left" indent="2"/>
    </xf>
    <xf numFmtId="0" fontId="4" fillId="54" borderId="0" xfId="50" applyFill="1"/>
    <xf numFmtId="0" fontId="115" fillId="54" borderId="0" xfId="50" applyFont="1" applyFill="1" applyAlignment="1">
      <alignment horizontal="center"/>
    </xf>
    <xf numFmtId="0" fontId="4" fillId="54" borderId="0" xfId="50" applyFill="1" applyAlignment="1">
      <alignment horizontal="right"/>
    </xf>
    <xf numFmtId="0" fontId="77" fillId="23" borderId="0" xfId="50" applyFont="1" applyFill="1"/>
    <xf numFmtId="0" fontId="195" fillId="0" borderId="0" xfId="45" applyFont="1"/>
    <xf numFmtId="0" fontId="170" fillId="0" borderId="0" xfId="45" applyFont="1"/>
    <xf numFmtId="0" fontId="4" fillId="0" borderId="0" xfId="45" applyFont="1"/>
    <xf numFmtId="0" fontId="74" fillId="0" borderId="0" xfId="45" applyFont="1"/>
    <xf numFmtId="0" fontId="196" fillId="0" borderId="0" xfId="45" applyFont="1"/>
    <xf numFmtId="0" fontId="170" fillId="0" borderId="0" xfId="45" applyFont="1" applyAlignment="1">
      <alignment horizontal="left"/>
    </xf>
    <xf numFmtId="0" fontId="195" fillId="0" borderId="0" xfId="45" applyFont="1" applyAlignment="1">
      <alignment horizontal="left"/>
    </xf>
    <xf numFmtId="0" fontId="195" fillId="0" borderId="0" xfId="45" applyFont="1" applyAlignment="1">
      <alignment horizontal="center"/>
    </xf>
    <xf numFmtId="0" fontId="170" fillId="0" borderId="0" xfId="45" applyFont="1" applyAlignment="1">
      <alignment horizontal="center" vertical="center"/>
    </xf>
    <xf numFmtId="0" fontId="3" fillId="32" borderId="0" xfId="45" applyFont="1" applyFill="1" applyBorder="1" applyAlignment="1" applyProtection="1">
      <alignment vertical="top"/>
    </xf>
    <xf numFmtId="0" fontId="3" fillId="31" borderId="0" xfId="45" applyFont="1" applyFill="1" applyBorder="1" applyAlignment="1" applyProtection="1">
      <alignment horizontal="left" vertical="top" wrapText="1"/>
    </xf>
    <xf numFmtId="0" fontId="3" fillId="31" borderId="0" xfId="45" applyFont="1" applyFill="1" applyBorder="1" applyAlignment="1" applyProtection="1">
      <alignment horizontal="left" vertical="top"/>
    </xf>
    <xf numFmtId="0" fontId="3" fillId="32" borderId="0" xfId="45" applyFont="1" applyFill="1" applyAlignment="1" applyProtection="1">
      <alignment horizontal="left" vertical="top"/>
    </xf>
    <xf numFmtId="0" fontId="4" fillId="42" borderId="60" xfId="47" applyFill="1" applyBorder="1"/>
    <xf numFmtId="0" fontId="2" fillId="42" borderId="61" xfId="47" applyFont="1" applyFill="1" applyBorder="1"/>
    <xf numFmtId="0" fontId="4" fillId="42" borderId="61" xfId="47" applyFill="1" applyBorder="1"/>
    <xf numFmtId="0" fontId="4" fillId="42" borderId="62" xfId="47" applyFill="1" applyBorder="1"/>
    <xf numFmtId="0" fontId="4" fillId="42" borderId="63" xfId="47" applyFill="1" applyBorder="1"/>
    <xf numFmtId="0" fontId="2" fillId="42" borderId="0" xfId="47" applyFont="1" applyFill="1" applyBorder="1"/>
    <xf numFmtId="0" fontId="4" fillId="42" borderId="0" xfId="47" applyFill="1" applyBorder="1"/>
    <xf numFmtId="0" fontId="197" fillId="42" borderId="0" xfId="47" applyFont="1" applyFill="1" applyBorder="1"/>
    <xf numFmtId="0" fontId="197" fillId="42" borderId="64" xfId="47" applyFont="1" applyFill="1" applyBorder="1"/>
    <xf numFmtId="0" fontId="2" fillId="42" borderId="64" xfId="47" applyFont="1" applyFill="1" applyBorder="1"/>
    <xf numFmtId="0" fontId="4" fillId="42" borderId="64" xfId="47" applyFill="1" applyBorder="1"/>
    <xf numFmtId="0" fontId="4" fillId="42" borderId="63" xfId="47" applyFont="1" applyFill="1" applyBorder="1"/>
    <xf numFmtId="0" fontId="4" fillId="42" borderId="0" xfId="47" applyFont="1" applyFill="1" applyBorder="1"/>
    <xf numFmtId="0" fontId="4" fillId="42" borderId="82" xfId="47" applyFont="1" applyFill="1" applyBorder="1"/>
    <xf numFmtId="0" fontId="198" fillId="42" borderId="65" xfId="47" applyFont="1" applyFill="1" applyBorder="1"/>
    <xf numFmtId="0" fontId="4" fillId="42" borderId="65" xfId="47" applyFont="1" applyFill="1" applyBorder="1"/>
    <xf numFmtId="0" fontId="4" fillId="42" borderId="65" xfId="47" applyFill="1" applyBorder="1"/>
    <xf numFmtId="0" fontId="4" fillId="42" borderId="83" xfId="47" applyFill="1" applyBorder="1"/>
    <xf numFmtId="0" fontId="188" fillId="42" borderId="60" xfId="47" applyFont="1" applyFill="1" applyBorder="1"/>
    <xf numFmtId="0" fontId="188" fillId="42" borderId="61" xfId="47" applyFont="1" applyFill="1" applyBorder="1"/>
    <xf numFmtId="0" fontId="35" fillId="42" borderId="63" xfId="47" applyFont="1" applyFill="1" applyBorder="1" applyAlignment="1">
      <alignment horizontal="left" vertical="center" wrapText="1"/>
    </xf>
    <xf numFmtId="0" fontId="188" fillId="42" borderId="63" xfId="47" applyFont="1" applyFill="1" applyBorder="1" applyAlignment="1">
      <alignment vertical="center"/>
    </xf>
    <xf numFmtId="0" fontId="4" fillId="42" borderId="82" xfId="47" applyFill="1" applyBorder="1"/>
    <xf numFmtId="0" fontId="191" fillId="42" borderId="65" xfId="42" applyFont="1" applyFill="1" applyBorder="1" applyAlignment="1" applyProtection="1"/>
    <xf numFmtId="0" fontId="131" fillId="42" borderId="65" xfId="47" applyFont="1" applyFill="1" applyBorder="1"/>
    <xf numFmtId="0" fontId="197" fillId="42" borderId="0" xfId="47" applyFont="1" applyFill="1" applyBorder="1" applyProtection="1"/>
    <xf numFmtId="0" fontId="188" fillId="42" borderId="63" xfId="47" applyFont="1" applyFill="1" applyBorder="1"/>
    <xf numFmtId="0" fontId="188" fillId="42" borderId="0" xfId="47" applyFont="1" applyFill="1" applyBorder="1"/>
    <xf numFmtId="0" fontId="199" fillId="42" borderId="0" xfId="47" applyFont="1" applyFill="1" applyBorder="1" applyAlignment="1">
      <alignment vertical="center"/>
    </xf>
    <xf numFmtId="0" fontId="188" fillId="42" borderId="0" xfId="47" applyFont="1" applyFill="1" applyBorder="1" applyProtection="1"/>
    <xf numFmtId="0" fontId="143" fillId="42" borderId="0" xfId="47" applyFont="1" applyFill="1" applyBorder="1" applyAlignment="1" applyProtection="1">
      <alignment vertical="center"/>
    </xf>
    <xf numFmtId="0" fontId="2" fillId="42" borderId="65" xfId="47" applyFont="1" applyFill="1" applyBorder="1"/>
    <xf numFmtId="0" fontId="4" fillId="42" borderId="61" xfId="47" applyFill="1" applyBorder="1" applyProtection="1"/>
    <xf numFmtId="0" fontId="2" fillId="42" borderId="61" xfId="47" applyFont="1" applyFill="1" applyBorder="1" applyProtection="1"/>
    <xf numFmtId="0" fontId="2" fillId="42" borderId="62" xfId="47" applyFont="1" applyFill="1" applyBorder="1" applyProtection="1"/>
    <xf numFmtId="0" fontId="143" fillId="42" borderId="64" xfId="47" applyFont="1" applyFill="1" applyBorder="1" applyAlignment="1" applyProtection="1">
      <alignment vertical="center"/>
    </xf>
    <xf numFmtId="0" fontId="73" fillId="42" borderId="0" xfId="47" applyFont="1" applyFill="1" applyBorder="1" applyAlignment="1">
      <alignment horizontal="center" vertical="top"/>
    </xf>
    <xf numFmtId="0" fontId="4" fillId="42" borderId="0" xfId="47" applyFill="1" applyBorder="1" applyProtection="1"/>
    <xf numFmtId="0" fontId="143" fillId="42" borderId="64" xfId="47" applyFont="1" applyFill="1" applyBorder="1" applyProtection="1"/>
    <xf numFmtId="0" fontId="2" fillId="42" borderId="0" xfId="47" applyFont="1" applyFill="1" applyBorder="1" applyProtection="1"/>
    <xf numFmtId="0" fontId="4" fillId="42" borderId="64" xfId="47" applyFill="1" applyBorder="1" applyProtection="1"/>
    <xf numFmtId="0" fontId="4" fillId="56" borderId="20" xfId="47" applyFill="1" applyBorder="1"/>
    <xf numFmtId="166" fontId="2" fillId="59" borderId="77" xfId="45" applyNumberFormat="1" applyFont="1" applyFill="1" applyBorder="1" applyAlignment="1" applyProtection="1">
      <alignment horizontal="center" vertical="center"/>
    </xf>
    <xf numFmtId="0" fontId="170" fillId="0" borderId="0" xfId="45" applyFont="1" applyAlignment="1">
      <alignment horizontal="center"/>
    </xf>
    <xf numFmtId="0" fontId="32" fillId="42" borderId="0" xfId="45" applyFont="1" applyFill="1" applyAlignment="1" applyProtection="1">
      <alignment horizontal="justify" vertical="center"/>
    </xf>
    <xf numFmtId="0" fontId="4" fillId="42" borderId="0" xfId="45" applyFont="1" applyFill="1" applyAlignment="1" applyProtection="1">
      <alignment vertical="center"/>
    </xf>
    <xf numFmtId="0" fontId="4" fillId="42" borderId="0" xfId="45" applyFont="1" applyFill="1" applyBorder="1" applyAlignment="1" applyProtection="1">
      <alignment vertical="center"/>
    </xf>
    <xf numFmtId="0" fontId="2" fillId="42" borderId="0" xfId="45" applyFont="1" applyFill="1" applyBorder="1" applyAlignment="1" applyProtection="1">
      <alignment vertical="center"/>
    </xf>
    <xf numFmtId="0" fontId="4" fillId="42" borderId="0" xfId="45" applyFont="1" applyFill="1" applyBorder="1" applyAlignment="1">
      <alignment vertical="center"/>
    </xf>
    <xf numFmtId="0" fontId="200" fillId="31" borderId="0" xfId="45" applyFont="1" applyFill="1" applyBorder="1" applyAlignment="1" applyProtection="1">
      <alignment vertical="center"/>
    </xf>
    <xf numFmtId="0" fontId="200" fillId="31" borderId="0" xfId="45" applyFont="1" applyFill="1" applyAlignment="1" applyProtection="1">
      <alignment horizontal="justify" vertical="center"/>
    </xf>
    <xf numFmtId="0" fontId="9" fillId="31" borderId="0" xfId="45" applyFont="1" applyFill="1" applyBorder="1" applyAlignment="1" applyProtection="1">
      <alignment horizontal="center" vertical="center"/>
    </xf>
    <xf numFmtId="0" fontId="4" fillId="31" borderId="0" xfId="45" applyFont="1" applyFill="1" applyBorder="1" applyAlignment="1" applyProtection="1">
      <alignment horizontal="center" vertical="center" wrapText="1"/>
    </xf>
    <xf numFmtId="0" fontId="5" fillId="31" borderId="0" xfId="45" applyFont="1" applyFill="1" applyBorder="1" applyAlignment="1" applyProtection="1">
      <alignment vertical="center" wrapText="1"/>
    </xf>
    <xf numFmtId="0" fontId="5" fillId="31" borderId="0" xfId="45" applyFont="1" applyFill="1" applyBorder="1" applyAlignment="1" applyProtection="1">
      <alignment horizontal="center" vertical="center" wrapText="1"/>
    </xf>
    <xf numFmtId="0" fontId="4" fillId="31" borderId="0" xfId="45" applyFont="1" applyFill="1" applyBorder="1" applyAlignment="1" applyProtection="1">
      <alignment horizontal="center" vertical="center"/>
      <protection locked="0"/>
    </xf>
    <xf numFmtId="0" fontId="35" fillId="31" borderId="0" xfId="45" applyFont="1" applyFill="1" applyBorder="1" applyAlignment="1" applyProtection="1">
      <alignment horizontal="center" vertical="center" wrapText="1"/>
      <protection locked="0"/>
    </xf>
    <xf numFmtId="0" fontId="35" fillId="31" borderId="0" xfId="45" applyFont="1" applyFill="1" applyBorder="1" applyAlignment="1" applyProtection="1">
      <alignment horizontal="center" vertical="center"/>
      <protection locked="0"/>
    </xf>
    <xf numFmtId="0" fontId="35" fillId="31" borderId="0" xfId="45" applyFont="1" applyFill="1" applyBorder="1" applyAlignment="1" applyProtection="1">
      <alignment vertical="center"/>
      <protection locked="0"/>
    </xf>
    <xf numFmtId="0" fontId="36" fillId="31" borderId="0" xfId="45" applyFont="1" applyFill="1" applyBorder="1" applyAlignment="1" applyProtection="1">
      <alignment horizontal="center" vertical="center"/>
      <protection locked="0"/>
    </xf>
    <xf numFmtId="0" fontId="184" fillId="31" borderId="0" xfId="45" applyFont="1" applyFill="1" applyBorder="1" applyAlignment="1" applyProtection="1">
      <alignment vertical="center"/>
      <protection locked="0"/>
    </xf>
    <xf numFmtId="0" fontId="201" fillId="31" borderId="0" xfId="45" applyFont="1" applyFill="1" applyBorder="1" applyAlignment="1" applyProtection="1">
      <alignment horizontal="left" vertical="center" wrapText="1"/>
    </xf>
    <xf numFmtId="0" fontId="2" fillId="31" borderId="0" xfId="45" applyFont="1" applyFill="1" applyBorder="1" applyAlignment="1">
      <alignment vertical="center"/>
    </xf>
    <xf numFmtId="0" fontId="4" fillId="42" borderId="77" xfId="45" applyFont="1" applyFill="1" applyBorder="1" applyAlignment="1" applyProtection="1">
      <alignment vertical="center"/>
      <protection locked="0"/>
    </xf>
    <xf numFmtId="0" fontId="4" fillId="27" borderId="0" xfId="47" applyFill="1"/>
    <xf numFmtId="0" fontId="4" fillId="31" borderId="0" xfId="47" applyFill="1" applyAlignment="1">
      <alignment vertical="center"/>
    </xf>
    <xf numFmtId="0" fontId="202" fillId="55" borderId="20" xfId="47" applyFont="1" applyFill="1" applyBorder="1" applyAlignment="1">
      <alignment horizontal="center" vertical="center" wrapText="1"/>
    </xf>
    <xf numFmtId="0" fontId="4" fillId="31" borderId="0" xfId="47" applyFont="1" applyFill="1"/>
    <xf numFmtId="0" fontId="4" fillId="27" borderId="0" xfId="47" applyFont="1" applyFill="1"/>
    <xf numFmtId="0" fontId="4" fillId="27" borderId="0" xfId="47" applyFill="1" applyAlignment="1">
      <alignment vertical="center"/>
    </xf>
    <xf numFmtId="0" fontId="39" fillId="31" borderId="0" xfId="45" applyFont="1" applyFill="1" applyBorder="1" applyAlignment="1">
      <alignment horizontal="left"/>
    </xf>
    <xf numFmtId="0" fontId="0" fillId="54" borderId="0" xfId="0" applyFill="1" applyAlignment="1">
      <alignment vertical="center"/>
    </xf>
    <xf numFmtId="0" fontId="120" fillId="51" borderId="0" xfId="0" applyFont="1" applyFill="1" applyAlignment="1">
      <alignment vertical="center"/>
    </xf>
    <xf numFmtId="0" fontId="105" fillId="51" borderId="0" xfId="0" applyFont="1" applyFill="1" applyAlignment="1">
      <alignment vertical="center"/>
    </xf>
    <xf numFmtId="0" fontId="3" fillId="44" borderId="0" xfId="0" applyFont="1" applyFill="1" applyAlignment="1">
      <alignment vertical="center"/>
    </xf>
    <xf numFmtId="0" fontId="4" fillId="32" borderId="0" xfId="0" applyFont="1" applyFill="1" applyAlignment="1">
      <alignment vertical="center"/>
    </xf>
    <xf numFmtId="0" fontId="4" fillId="32" borderId="0" xfId="0" applyFont="1" applyFill="1" applyBorder="1" applyAlignment="1">
      <alignment horizontal="right" vertical="center"/>
    </xf>
    <xf numFmtId="0" fontId="2" fillId="32" borderId="0" xfId="0" applyFont="1" applyFill="1" applyBorder="1" applyAlignment="1">
      <alignment horizontal="right" vertical="center"/>
    </xf>
    <xf numFmtId="0" fontId="4" fillId="31" borderId="0" xfId="0" applyFont="1" applyFill="1" applyAlignment="1">
      <alignment vertical="center"/>
    </xf>
    <xf numFmtId="0" fontId="2" fillId="31" borderId="0" xfId="0" applyFont="1" applyFill="1" applyAlignment="1">
      <alignment vertical="center"/>
    </xf>
    <xf numFmtId="1" fontId="0" fillId="32" borderId="0" xfId="0" applyNumberFormat="1" applyFill="1" applyAlignment="1">
      <alignment vertical="center"/>
    </xf>
    <xf numFmtId="0" fontId="177" fillId="31" borderId="0" xfId="0" applyFont="1" applyFill="1" applyAlignment="1">
      <alignment vertical="center"/>
    </xf>
    <xf numFmtId="0" fontId="187" fillId="31" borderId="0" xfId="0" applyFont="1" applyFill="1" applyAlignment="1">
      <alignment horizontal="center" vertical="center" wrapText="1"/>
    </xf>
    <xf numFmtId="1" fontId="4" fillId="31" borderId="0" xfId="0" applyNumberFormat="1" applyFont="1" applyFill="1" applyAlignment="1">
      <alignment vertical="center"/>
    </xf>
    <xf numFmtId="0" fontId="0" fillId="31" borderId="0" xfId="0" applyFill="1"/>
    <xf numFmtId="1" fontId="203" fillId="31" borderId="0" xfId="57" applyNumberFormat="1" applyFont="1" applyFill="1" applyBorder="1" applyAlignment="1" applyProtection="1">
      <alignment horizontal="center" vertical="center"/>
      <protection locked="0"/>
    </xf>
    <xf numFmtId="0" fontId="4" fillId="31" borderId="0" xfId="0" applyFont="1" applyFill="1" applyBorder="1" applyAlignment="1">
      <alignment horizontal="center" vertical="center"/>
    </xf>
    <xf numFmtId="0" fontId="4" fillId="31" borderId="0" xfId="0" applyFont="1" applyFill="1" applyBorder="1" applyAlignment="1">
      <alignment horizontal="right" vertical="center"/>
    </xf>
    <xf numFmtId="1" fontId="4" fillId="31" borderId="0" xfId="57" applyNumberFormat="1" applyFont="1" applyFill="1" applyBorder="1" applyAlignment="1" applyProtection="1">
      <alignment horizontal="center" vertical="center"/>
      <protection locked="0"/>
    </xf>
    <xf numFmtId="0" fontId="4" fillId="31" borderId="0" xfId="0" applyFont="1" applyFill="1" applyBorder="1" applyAlignment="1">
      <alignment vertical="center"/>
    </xf>
    <xf numFmtId="0" fontId="4" fillId="32" borderId="0" xfId="0" applyFont="1" applyFill="1" applyBorder="1" applyAlignment="1">
      <alignment horizontal="center" vertical="center"/>
    </xf>
    <xf numFmtId="0" fontId="0" fillId="32" borderId="0" xfId="0" applyFill="1" applyBorder="1" applyAlignment="1">
      <alignment vertical="center"/>
    </xf>
    <xf numFmtId="0" fontId="2" fillId="31" borderId="0" xfId="0" applyFont="1" applyFill="1" applyBorder="1" applyAlignment="1">
      <alignment vertical="center"/>
    </xf>
    <xf numFmtId="0" fontId="0" fillId="32" borderId="0" xfId="0" applyFill="1" applyAlignment="1">
      <alignment horizontal="center" vertical="center"/>
    </xf>
    <xf numFmtId="0" fontId="186" fillId="32" borderId="0" xfId="0" applyFont="1" applyFill="1" applyAlignment="1">
      <alignment horizontal="right" vertical="center"/>
    </xf>
    <xf numFmtId="2" fontId="0" fillId="32" borderId="0" xfId="0" applyNumberFormat="1" applyFill="1" applyAlignment="1">
      <alignment vertical="center"/>
    </xf>
    <xf numFmtId="0" fontId="204" fillId="32" borderId="0" xfId="0" applyFont="1" applyFill="1" applyAlignment="1">
      <alignment horizontal="center" vertical="center"/>
    </xf>
    <xf numFmtId="0" fontId="38" fillId="32" borderId="0" xfId="0" applyFont="1" applyFill="1" applyAlignment="1">
      <alignment vertical="center"/>
    </xf>
    <xf numFmtId="0" fontId="205" fillId="31" borderId="0" xfId="0" applyFont="1" applyFill="1" applyAlignment="1">
      <alignment vertical="center"/>
    </xf>
    <xf numFmtId="0" fontId="0" fillId="31" borderId="0" xfId="0" applyFill="1" applyAlignment="1" applyProtection="1">
      <alignment vertical="center"/>
      <protection locked="0"/>
    </xf>
    <xf numFmtId="1" fontId="206" fillId="31" borderId="0" xfId="0" applyNumberFormat="1" applyFont="1" applyFill="1" applyBorder="1" applyAlignment="1">
      <alignment horizontal="center" vertical="center"/>
    </xf>
    <xf numFmtId="0" fontId="3" fillId="31" borderId="0" xfId="0" applyFont="1" applyFill="1" applyBorder="1" applyAlignment="1">
      <alignment horizontal="left" vertical="center" wrapText="1"/>
    </xf>
    <xf numFmtId="0" fontId="4" fillId="31" borderId="0" xfId="0" applyFont="1" applyFill="1" applyBorder="1" applyAlignment="1"/>
    <xf numFmtId="0" fontId="4" fillId="31" borderId="0" xfId="0" applyFont="1" applyFill="1" applyBorder="1" applyAlignment="1">
      <alignment vertical="center" wrapText="1"/>
    </xf>
    <xf numFmtId="0" fontId="3" fillId="31" borderId="84" xfId="0" applyFont="1" applyFill="1" applyBorder="1" applyAlignment="1">
      <alignment horizontal="left" vertical="center" wrapText="1"/>
    </xf>
    <xf numFmtId="0" fontId="4" fillId="31" borderId="84" xfId="0" applyFont="1" applyFill="1" applyBorder="1" applyAlignment="1">
      <alignment vertical="center" wrapText="1"/>
    </xf>
    <xf numFmtId="0" fontId="159" fillId="31" borderId="85" xfId="0" applyFont="1" applyFill="1" applyBorder="1" applyAlignment="1">
      <alignment horizontal="justify" vertical="top" wrapText="1"/>
    </xf>
    <xf numFmtId="0" fontId="157" fillId="31" borderId="86" xfId="45" applyFont="1" applyFill="1" applyBorder="1" applyAlignment="1" applyProtection="1"/>
    <xf numFmtId="0" fontId="83" fillId="31" borderId="85" xfId="0" applyFont="1" applyFill="1" applyBorder="1" applyAlignment="1">
      <alignment horizontal="right" vertical="center" wrapText="1"/>
    </xf>
    <xf numFmtId="0" fontId="4" fillId="31" borderId="87" xfId="45" applyFont="1" applyFill="1" applyBorder="1" applyAlignment="1" applyProtection="1">
      <alignment horizontal="left" vertical="top"/>
      <protection locked="0"/>
    </xf>
    <xf numFmtId="0" fontId="4" fillId="31" borderId="88" xfId="45" applyFont="1" applyFill="1" applyBorder="1" applyAlignment="1" applyProtection="1">
      <alignment horizontal="left" vertical="top"/>
      <protection locked="0"/>
    </xf>
    <xf numFmtId="0" fontId="157" fillId="31" borderId="89" xfId="45" applyFont="1" applyFill="1" applyBorder="1" applyAlignment="1" applyProtection="1"/>
    <xf numFmtId="0" fontId="38" fillId="31" borderId="90" xfId="0" applyFont="1" applyFill="1" applyBorder="1" applyAlignment="1" applyProtection="1">
      <protection locked="0"/>
    </xf>
    <xf numFmtId="0" fontId="4" fillId="31" borderId="84" xfId="45" applyFont="1" applyFill="1" applyBorder="1" applyAlignment="1"/>
    <xf numFmtId="0" fontId="35" fillId="44" borderId="81" xfId="45" applyFont="1" applyFill="1" applyBorder="1" applyAlignment="1" applyProtection="1">
      <alignment horizontal="center" vertical="center" wrapText="1"/>
      <protection locked="0"/>
    </xf>
    <xf numFmtId="0" fontId="11" fillId="31" borderId="91" xfId="45" applyFont="1" applyFill="1" applyBorder="1" applyAlignment="1" applyProtection="1">
      <alignment horizontal="center" vertical="center" wrapText="1"/>
    </xf>
    <xf numFmtId="0" fontId="2" fillId="31" borderId="91" xfId="45" applyFont="1" applyFill="1" applyBorder="1" applyAlignment="1" applyProtection="1">
      <alignment horizontal="center" vertical="center" wrapText="1"/>
    </xf>
    <xf numFmtId="0" fontId="34" fillId="31" borderId="91" xfId="45" applyFont="1" applyFill="1" applyBorder="1" applyAlignment="1" applyProtection="1">
      <alignment vertical="center"/>
    </xf>
    <xf numFmtId="0" fontId="35" fillId="31" borderId="91" xfId="45" applyFont="1" applyFill="1" applyBorder="1" applyAlignment="1" applyProtection="1">
      <alignment horizontal="center" vertical="center" wrapText="1"/>
      <protection locked="0"/>
    </xf>
    <xf numFmtId="0" fontId="35" fillId="31" borderId="91" xfId="45" applyFont="1" applyFill="1" applyBorder="1" applyAlignment="1" applyProtection="1">
      <alignment vertical="center"/>
      <protection locked="0"/>
    </xf>
    <xf numFmtId="0" fontId="201" fillId="31" borderId="91" xfId="45" applyFont="1" applyFill="1" applyBorder="1" applyAlignment="1" applyProtection="1">
      <alignment horizontal="left" vertical="center" wrapText="1"/>
    </xf>
    <xf numFmtId="0" fontId="200" fillId="31" borderId="90" xfId="45" applyFont="1" applyFill="1" applyBorder="1" applyAlignment="1" applyProtection="1">
      <alignment horizontal="justify" vertical="center"/>
    </xf>
    <xf numFmtId="0" fontId="200" fillId="31" borderId="92" xfId="45" applyFont="1" applyFill="1" applyBorder="1" applyAlignment="1" applyProtection="1">
      <alignment horizontal="justify" vertical="center"/>
    </xf>
    <xf numFmtId="0" fontId="4" fillId="31" borderId="87" xfId="45" applyFont="1" applyFill="1" applyBorder="1" applyAlignment="1" applyProtection="1">
      <alignment vertical="center"/>
    </xf>
    <xf numFmtId="0" fontId="4" fillId="31" borderId="88" xfId="45" applyFont="1" applyFill="1" applyBorder="1" applyAlignment="1" applyProtection="1">
      <alignment vertical="center"/>
    </xf>
    <xf numFmtId="0" fontId="4" fillId="31" borderId="89" xfId="45" applyFont="1" applyFill="1" applyBorder="1" applyAlignment="1" applyProtection="1">
      <alignment vertical="center"/>
    </xf>
    <xf numFmtId="0" fontId="207" fillId="31" borderId="84" xfId="45" applyFont="1" applyFill="1" applyBorder="1" applyAlignment="1">
      <alignment horizontal="right" vertical="top"/>
    </xf>
    <xf numFmtId="0" fontId="30" fillId="31" borderId="0" xfId="45" applyFill="1" applyAlignment="1">
      <alignment horizontal="left" vertical="top"/>
    </xf>
    <xf numFmtId="0" fontId="3" fillId="31" borderId="0" xfId="45" applyFont="1" applyFill="1" applyBorder="1" applyAlignment="1" applyProtection="1">
      <alignment horizontal="center" vertical="center"/>
      <protection locked="0"/>
    </xf>
    <xf numFmtId="0" fontId="3" fillId="31" borderId="90" xfId="45" applyFont="1" applyFill="1" applyBorder="1" applyAlignment="1" applyProtection="1">
      <alignment horizontal="left" vertical="top" wrapText="1"/>
    </xf>
    <xf numFmtId="0" fontId="3" fillId="31" borderId="84" xfId="45" applyFont="1" applyFill="1" applyBorder="1" applyAlignment="1" applyProtection="1">
      <alignment horizontal="left" vertical="top" wrapText="1"/>
    </xf>
    <xf numFmtId="0" fontId="4" fillId="31" borderId="84" xfId="45" applyFont="1" applyFill="1" applyBorder="1" applyAlignment="1" applyProtection="1"/>
    <xf numFmtId="0" fontId="3" fillId="31" borderId="85" xfId="45" applyFont="1" applyFill="1" applyBorder="1" applyAlignment="1" applyProtection="1">
      <alignment horizontal="left" vertical="top" wrapText="1"/>
    </xf>
    <xf numFmtId="0" fontId="4" fillId="31" borderId="86" xfId="45" applyFont="1" applyFill="1" applyBorder="1" applyAlignment="1"/>
    <xf numFmtId="0" fontId="114" fillId="31" borderId="85" xfId="45" applyFont="1" applyFill="1" applyBorder="1" applyAlignment="1" applyProtection="1">
      <alignment horizontal="center" vertical="center"/>
    </xf>
    <xf numFmtId="0" fontId="3" fillId="31" borderId="85" xfId="45" applyFont="1" applyFill="1" applyBorder="1" applyAlignment="1" applyProtection="1">
      <alignment horizontal="center" vertical="center" wrapText="1"/>
    </xf>
    <xf numFmtId="0" fontId="3" fillId="31" borderId="85" xfId="45" applyFont="1" applyFill="1" applyBorder="1" applyAlignment="1" applyProtection="1">
      <alignment horizontal="center" vertical="center" wrapText="1"/>
      <protection locked="0"/>
    </xf>
    <xf numFmtId="0" fontId="3" fillId="31" borderId="87" xfId="45" applyFont="1" applyFill="1" applyBorder="1" applyAlignment="1" applyProtection="1">
      <alignment horizontal="left" vertical="top" wrapText="1"/>
    </xf>
    <xf numFmtId="0" fontId="3" fillId="31" borderId="88" xfId="45" applyFont="1" applyFill="1" applyBorder="1" applyAlignment="1" applyProtection="1">
      <alignment horizontal="left" vertical="top"/>
    </xf>
    <xf numFmtId="0" fontId="30" fillId="31" borderId="88" xfId="45" applyFill="1" applyBorder="1" applyAlignment="1">
      <alignment horizontal="left" vertical="top"/>
    </xf>
    <xf numFmtId="0" fontId="3" fillId="31" borderId="88" xfId="45" applyFont="1" applyFill="1" applyBorder="1" applyAlignment="1" applyProtection="1">
      <alignment horizontal="left" vertical="top" wrapText="1"/>
    </xf>
    <xf numFmtId="0" fontId="3" fillId="31" borderId="88" xfId="45" applyFont="1" applyFill="1" applyBorder="1" applyAlignment="1" applyProtection="1">
      <alignment horizontal="center" vertical="center"/>
      <protection locked="0"/>
    </xf>
    <xf numFmtId="0" fontId="3" fillId="31" borderId="88" xfId="45" applyFont="1" applyFill="1" applyBorder="1" applyAlignment="1" applyProtection="1">
      <alignment horizontal="center" vertical="center" wrapText="1"/>
      <protection locked="0"/>
    </xf>
    <xf numFmtId="0" fontId="4" fillId="31" borderId="89" xfId="45" applyFont="1" applyFill="1" applyBorder="1" applyAlignment="1"/>
    <xf numFmtId="0" fontId="162" fillId="31" borderId="86" xfId="45" applyFont="1" applyFill="1" applyBorder="1" applyAlignment="1" applyProtection="1">
      <alignment horizontal="center" vertical="center" wrapText="1"/>
    </xf>
    <xf numFmtId="0" fontId="162" fillId="31" borderId="86" xfId="45" applyFont="1" applyFill="1" applyBorder="1" applyAlignment="1" applyProtection="1"/>
    <xf numFmtId="0" fontId="2" fillId="31" borderId="86" xfId="45" applyFont="1" applyFill="1" applyBorder="1" applyAlignment="1" applyProtection="1"/>
    <xf numFmtId="0" fontId="2" fillId="31" borderId="89" xfId="45" applyFont="1" applyFill="1" applyBorder="1" applyAlignment="1" applyProtection="1"/>
    <xf numFmtId="0" fontId="4" fillId="42" borderId="93" xfId="47" applyFill="1" applyBorder="1"/>
    <xf numFmtId="0" fontId="120" fillId="44" borderId="0" xfId="0" applyFont="1" applyFill="1" applyAlignment="1">
      <alignment vertical="center"/>
    </xf>
    <xf numFmtId="0" fontId="105" fillId="44" borderId="0" xfId="0" applyFont="1" applyFill="1" applyAlignment="1">
      <alignment vertical="center"/>
    </xf>
    <xf numFmtId="0" fontId="0" fillId="44" borderId="0" xfId="0" applyFill="1" applyAlignment="1">
      <alignment vertical="center"/>
    </xf>
    <xf numFmtId="0" fontId="2" fillId="32" borderId="0" xfId="0" applyFont="1" applyFill="1" applyBorder="1" applyAlignment="1">
      <alignment vertical="center"/>
    </xf>
    <xf numFmtId="0" fontId="4" fillId="32" borderId="0" xfId="0" applyFont="1" applyFill="1" applyBorder="1" applyAlignment="1">
      <alignment vertical="center"/>
    </xf>
    <xf numFmtId="9" fontId="4" fillId="32" borderId="0" xfId="57" applyFont="1" applyFill="1" applyBorder="1" applyAlignment="1">
      <alignment horizontal="left" vertical="center"/>
    </xf>
    <xf numFmtId="0" fontId="4" fillId="32" borderId="0" xfId="0" applyFont="1" applyFill="1" applyBorder="1" applyAlignment="1">
      <alignment horizontal="left" vertical="center"/>
    </xf>
    <xf numFmtId="0" fontId="16" fillId="32" borderId="0" xfId="0" applyFont="1" applyFill="1" applyBorder="1" applyAlignment="1">
      <alignment horizontal="left" vertical="center"/>
    </xf>
    <xf numFmtId="0" fontId="80" fillId="32" borderId="0" xfId="0" applyFont="1" applyFill="1" applyBorder="1" applyAlignment="1">
      <alignment horizontal="left" vertical="center"/>
    </xf>
    <xf numFmtId="0" fontId="2" fillId="55" borderId="77" xfId="45" applyFont="1" applyFill="1" applyBorder="1" applyAlignment="1" applyProtection="1">
      <alignment horizontal="center" vertical="center"/>
    </xf>
    <xf numFmtId="0" fontId="4" fillId="31" borderId="0" xfId="0" applyFont="1" applyFill="1" applyBorder="1" applyAlignment="1">
      <alignment horizontal="right" vertical="center"/>
    </xf>
    <xf numFmtId="1" fontId="121" fillId="31" borderId="0" xfId="57" applyNumberFormat="1" applyFont="1" applyFill="1" applyBorder="1" applyAlignment="1" applyProtection="1">
      <alignment horizontal="center" vertical="center"/>
      <protection locked="0"/>
    </xf>
    <xf numFmtId="0" fontId="11" fillId="31" borderId="0" xfId="45" applyFont="1" applyFill="1" applyBorder="1" applyAlignment="1" applyProtection="1">
      <alignment horizontal="center" vertical="center" wrapText="1"/>
    </xf>
    <xf numFmtId="0" fontId="34" fillId="31" borderId="0" xfId="45" applyFont="1" applyFill="1" applyBorder="1" applyAlignment="1" applyProtection="1">
      <alignment vertical="center"/>
    </xf>
    <xf numFmtId="0" fontId="11" fillId="31" borderId="85" xfId="45" applyFont="1" applyFill="1" applyBorder="1" applyAlignment="1" applyProtection="1">
      <alignment horizontal="center" vertical="center" wrapText="1"/>
    </xf>
    <xf numFmtId="0" fontId="2" fillId="31" borderId="85" xfId="45" applyFont="1" applyFill="1" applyBorder="1" applyAlignment="1" applyProtection="1">
      <alignment horizontal="center" vertical="center" wrapText="1"/>
    </xf>
    <xf numFmtId="0" fontId="34" fillId="31" borderId="85" xfId="45" applyFont="1" applyFill="1" applyBorder="1" applyAlignment="1" applyProtection="1">
      <alignment vertical="center"/>
    </xf>
    <xf numFmtId="0" fontId="35" fillId="31" borderId="85" xfId="45" applyFont="1" applyFill="1" applyBorder="1" applyAlignment="1" applyProtection="1">
      <alignment horizontal="center" vertical="center" wrapText="1"/>
      <protection locked="0"/>
    </xf>
    <xf numFmtId="0" fontId="35" fillId="31" borderId="85" xfId="45" applyFont="1" applyFill="1" applyBorder="1" applyAlignment="1" applyProtection="1">
      <alignment vertical="center"/>
      <protection locked="0"/>
    </xf>
    <xf numFmtId="0" fontId="201" fillId="31" borderId="85" xfId="45" applyFont="1" applyFill="1" applyBorder="1" applyAlignment="1" applyProtection="1">
      <alignment horizontal="left" vertical="center" wrapText="1"/>
    </xf>
    <xf numFmtId="0" fontId="34" fillId="40" borderId="44" xfId="45" applyFont="1" applyFill="1" applyBorder="1" applyAlignment="1" applyProtection="1">
      <alignment vertical="center"/>
    </xf>
    <xf numFmtId="0" fontId="35" fillId="44" borderId="44" xfId="45" applyFont="1" applyFill="1" applyBorder="1" applyAlignment="1" applyProtection="1">
      <alignment horizontal="center" vertical="center" wrapText="1"/>
      <protection locked="0"/>
    </xf>
    <xf numFmtId="0" fontId="35" fillId="57" borderId="44" xfId="45" applyFont="1" applyFill="1" applyBorder="1" applyAlignment="1" applyProtection="1">
      <alignment vertical="center"/>
      <protection locked="0"/>
    </xf>
    <xf numFmtId="0" fontId="201" fillId="55" borderId="44" xfId="45" applyFont="1" applyFill="1" applyBorder="1" applyAlignment="1" applyProtection="1">
      <alignment horizontal="left" vertical="center" wrapText="1"/>
    </xf>
    <xf numFmtId="0" fontId="2" fillId="0" borderId="77" xfId="45" applyFont="1" applyFill="1" applyBorder="1" applyAlignment="1" applyProtection="1">
      <alignment horizontal="center" vertical="center"/>
      <protection locked="0"/>
    </xf>
    <xf numFmtId="0" fontId="35" fillId="0" borderId="77" xfId="45" applyFont="1" applyFill="1" applyBorder="1" applyAlignment="1" applyProtection="1">
      <alignment horizontal="center" vertical="center" wrapText="1"/>
      <protection locked="0"/>
    </xf>
    <xf numFmtId="0" fontId="2" fillId="0" borderId="77" xfId="45" applyFont="1" applyFill="1" applyBorder="1" applyAlignment="1" applyProtection="1">
      <alignment horizontal="center" vertical="center" wrapText="1"/>
      <protection locked="0"/>
    </xf>
    <xf numFmtId="0" fontId="36" fillId="0" borderId="77" xfId="45" applyFont="1" applyFill="1" applyBorder="1" applyAlignment="1" applyProtection="1">
      <alignment horizontal="center" vertical="center"/>
      <protection locked="0"/>
    </xf>
    <xf numFmtId="0" fontId="200" fillId="31" borderId="84" xfId="45" applyFont="1" applyFill="1" applyBorder="1" applyAlignment="1" applyProtection="1">
      <alignment horizontal="justify" vertical="center"/>
    </xf>
    <xf numFmtId="0" fontId="11" fillId="31" borderId="86" xfId="45" applyFont="1" applyFill="1" applyBorder="1" applyAlignment="1" applyProtection="1">
      <alignment horizontal="center" vertical="center" wrapText="1"/>
    </xf>
    <xf numFmtId="0" fontId="30" fillId="31" borderId="86" xfId="45" applyFill="1" applyBorder="1" applyAlignment="1">
      <alignment horizontal="center" vertical="center" wrapText="1"/>
    </xf>
    <xf numFmtId="0" fontId="2" fillId="31" borderId="86" xfId="45" applyFont="1" applyFill="1" applyBorder="1" applyAlignment="1" applyProtection="1">
      <alignment horizontal="center" vertical="center"/>
    </xf>
    <xf numFmtId="0" fontId="2" fillId="31" borderId="86" xfId="45" applyFont="1" applyFill="1" applyBorder="1" applyAlignment="1" applyProtection="1">
      <alignment horizontal="center" vertical="center"/>
      <protection locked="0"/>
    </xf>
    <xf numFmtId="0" fontId="35" fillId="31" borderId="86" xfId="45" applyFont="1" applyFill="1" applyBorder="1" applyAlignment="1" applyProtection="1">
      <alignment horizontal="center" vertical="center" wrapText="1"/>
      <protection locked="0"/>
    </xf>
    <xf numFmtId="0" fontId="35" fillId="31" borderId="86" xfId="45" applyFont="1" applyFill="1" applyBorder="1" applyAlignment="1" applyProtection="1">
      <alignment horizontal="center" vertical="center"/>
      <protection locked="0"/>
    </xf>
    <xf numFmtId="0" fontId="2" fillId="31" borderId="86" xfId="45" applyFont="1" applyFill="1" applyBorder="1" applyAlignment="1" applyProtection="1">
      <alignment horizontal="center" vertical="center" wrapText="1"/>
      <protection locked="0"/>
    </xf>
    <xf numFmtId="0" fontId="36" fillId="31" borderId="86" xfId="45" applyFont="1" applyFill="1" applyBorder="1" applyAlignment="1" applyProtection="1">
      <alignment horizontal="center" vertical="center"/>
      <protection locked="0"/>
    </xf>
    <xf numFmtId="0" fontId="208" fillId="31" borderId="84" xfId="45" applyFont="1" applyFill="1" applyBorder="1" applyAlignment="1">
      <alignment horizontal="right" vertical="top"/>
    </xf>
    <xf numFmtId="1" fontId="121" fillId="56" borderId="44" xfId="57" applyNumberFormat="1" applyFont="1" applyFill="1" applyBorder="1" applyAlignment="1" applyProtection="1">
      <alignment horizontal="center" vertical="center"/>
      <protection locked="0"/>
    </xf>
    <xf numFmtId="0" fontId="3" fillId="51" borderId="0" xfId="0" applyFont="1" applyFill="1" applyAlignment="1">
      <alignment vertical="center"/>
    </xf>
    <xf numFmtId="0" fontId="179" fillId="31" borderId="0" xfId="0" applyFont="1" applyFill="1" applyBorder="1" applyAlignment="1">
      <alignment horizontal="center" vertical="center"/>
    </xf>
    <xf numFmtId="0" fontId="0" fillId="31" borderId="0" xfId="0" applyFill="1" applyBorder="1" applyAlignment="1">
      <alignment horizontal="center" vertical="center"/>
    </xf>
    <xf numFmtId="2" fontId="0" fillId="31" borderId="0" xfId="0" applyNumberFormat="1" applyFill="1" applyBorder="1" applyAlignment="1">
      <alignment horizontal="center" vertical="center"/>
    </xf>
    <xf numFmtId="2" fontId="179" fillId="31" borderId="0" xfId="0" applyNumberFormat="1" applyFont="1" applyFill="1" applyBorder="1" applyAlignment="1">
      <alignment horizontal="center" vertical="center"/>
    </xf>
    <xf numFmtId="0" fontId="187" fillId="31" borderId="0" xfId="0" applyFont="1" applyFill="1" applyBorder="1" applyAlignment="1">
      <alignment horizontal="right" vertical="center"/>
    </xf>
    <xf numFmtId="2" fontId="0" fillId="31" borderId="0" xfId="0" applyNumberFormat="1" applyFill="1" applyBorder="1" applyAlignment="1">
      <alignment vertical="center"/>
    </xf>
    <xf numFmtId="0" fontId="209" fillId="32" borderId="0" xfId="0" applyFont="1" applyFill="1" applyAlignment="1">
      <alignment vertical="center"/>
    </xf>
    <xf numFmtId="1" fontId="95" fillId="56" borderId="43" xfId="57" applyNumberFormat="1" applyFont="1" applyFill="1" applyBorder="1" applyAlignment="1" applyProtection="1">
      <alignment horizontal="center" vertical="center"/>
      <protection locked="0"/>
    </xf>
    <xf numFmtId="1" fontId="4" fillId="56" borderId="43" xfId="57" applyNumberFormat="1" applyFont="1" applyFill="1" applyBorder="1" applyAlignment="1" applyProtection="1">
      <alignment horizontal="center" vertical="center"/>
      <protection locked="0"/>
    </xf>
    <xf numFmtId="1" fontId="30" fillId="57" borderId="43" xfId="45" applyNumberFormat="1" applyFill="1" applyBorder="1" applyAlignment="1" applyProtection="1">
      <alignment horizontal="center" vertical="center"/>
      <protection locked="0"/>
    </xf>
    <xf numFmtId="0" fontId="30" fillId="56" borderId="43" xfId="45" applyFill="1" applyBorder="1" applyAlignment="1" applyProtection="1">
      <alignment vertical="center"/>
      <protection locked="0"/>
    </xf>
    <xf numFmtId="0" fontId="4" fillId="56" borderId="43" xfId="45" applyFont="1" applyFill="1" applyBorder="1" applyAlignment="1" applyProtection="1">
      <alignment horizontal="center" vertical="center"/>
      <protection locked="0"/>
    </xf>
    <xf numFmtId="0" fontId="30" fillId="56" borderId="43" xfId="45" applyFill="1" applyBorder="1" applyAlignment="1" applyProtection="1">
      <alignment horizontal="center" vertical="center"/>
      <protection locked="0"/>
    </xf>
    <xf numFmtId="0" fontId="4" fillId="56" borderId="94" xfId="45" applyFont="1" applyFill="1" applyBorder="1" applyAlignment="1" applyProtection="1">
      <alignment horizontal="left" vertical="center"/>
      <protection locked="0"/>
    </xf>
    <xf numFmtId="0" fontId="30" fillId="56" borderId="94" xfId="45" applyFill="1" applyBorder="1" applyAlignment="1" applyProtection="1">
      <alignment horizontal="left" vertical="center"/>
      <protection locked="0"/>
    </xf>
    <xf numFmtId="0" fontId="4" fillId="56" borderId="94" xfId="45" applyFont="1" applyFill="1" applyBorder="1" applyAlignment="1" applyProtection="1">
      <alignment vertical="center"/>
      <protection locked="0"/>
    </xf>
    <xf numFmtId="0" fontId="170" fillId="56" borderId="43" xfId="0" applyFont="1" applyFill="1" applyBorder="1" applyAlignment="1">
      <alignment horizontal="center" vertical="center"/>
    </xf>
    <xf numFmtId="0" fontId="2" fillId="56" borderId="43" xfId="0" applyFont="1" applyFill="1" applyBorder="1" applyAlignment="1">
      <alignment horizontal="right" vertical="center"/>
    </xf>
    <xf numFmtId="0" fontId="210" fillId="56" borderId="43" xfId="0" applyFont="1" applyFill="1" applyBorder="1" applyAlignment="1">
      <alignment horizontal="center" vertical="center"/>
    </xf>
    <xf numFmtId="1" fontId="210" fillId="56" borderId="43" xfId="0" applyNumberFormat="1" applyFont="1" applyFill="1" applyBorder="1" applyAlignment="1">
      <alignment horizontal="center" vertical="center"/>
    </xf>
    <xf numFmtId="1" fontId="170" fillId="56" borderId="43" xfId="0" applyNumberFormat="1" applyFont="1" applyFill="1" applyBorder="1" applyAlignment="1">
      <alignment horizontal="center" vertical="center"/>
    </xf>
    <xf numFmtId="1" fontId="121" fillId="56" borderId="95" xfId="57" applyNumberFormat="1" applyFont="1" applyFill="1" applyBorder="1" applyAlignment="1" applyProtection="1">
      <alignment horizontal="center" vertical="center"/>
      <protection locked="0"/>
    </xf>
    <xf numFmtId="2" fontId="101" fillId="31" borderId="0" xfId="0" applyNumberFormat="1" applyFont="1" applyFill="1" applyBorder="1" applyAlignment="1">
      <alignment horizontal="center" vertical="center"/>
    </xf>
    <xf numFmtId="2" fontId="206" fillId="31" borderId="0" xfId="0" applyNumberFormat="1" applyFont="1" applyFill="1" applyBorder="1" applyAlignment="1">
      <alignment horizontal="center" vertical="center"/>
    </xf>
    <xf numFmtId="0" fontId="211" fillId="31" borderId="0" xfId="0" applyFont="1" applyFill="1" applyAlignment="1">
      <alignment vertical="center" wrapText="1"/>
    </xf>
    <xf numFmtId="0" fontId="212" fillId="31" borderId="0" xfId="0" applyFont="1" applyFill="1" applyAlignment="1">
      <alignment vertical="center"/>
    </xf>
    <xf numFmtId="0" fontId="211" fillId="31" borderId="0" xfId="0" applyFont="1" applyFill="1" applyAlignment="1">
      <alignment horizontal="center" vertical="top" wrapText="1"/>
    </xf>
    <xf numFmtId="0" fontId="4" fillId="54" borderId="43" xfId="45" applyFont="1" applyFill="1" applyBorder="1" applyAlignment="1" applyProtection="1">
      <alignment horizontal="center" vertical="center"/>
      <protection locked="0"/>
    </xf>
    <xf numFmtId="0" fontId="213" fillId="31" borderId="0" xfId="45" applyFont="1" applyFill="1" applyBorder="1" applyAlignment="1" applyProtection="1">
      <alignment horizontal="left" vertical="top"/>
    </xf>
    <xf numFmtId="0" fontId="8" fillId="32" borderId="0" xfId="45" applyFont="1" applyFill="1" applyBorder="1" applyAlignment="1" applyProtection="1">
      <alignment vertical="center"/>
    </xf>
    <xf numFmtId="0" fontId="8" fillId="31" borderId="0" xfId="45" applyFont="1" applyFill="1" applyBorder="1" applyAlignment="1" applyProtection="1">
      <alignment vertical="center"/>
    </xf>
    <xf numFmtId="0" fontId="116" fillId="0" borderId="0" xfId="0" applyFont="1" applyFill="1" applyAlignment="1">
      <alignment vertical="center"/>
    </xf>
    <xf numFmtId="0" fontId="115" fillId="0" borderId="0" xfId="0" applyFont="1" applyFill="1" applyAlignment="1">
      <alignment horizontal="right" vertical="center"/>
    </xf>
    <xf numFmtId="0" fontId="102" fillId="60" borderId="0" xfId="0" applyFont="1" applyFill="1" applyAlignment="1">
      <alignment vertical="center"/>
    </xf>
    <xf numFmtId="0" fontId="2" fillId="55" borderId="77" xfId="45" applyFont="1" applyFill="1" applyBorder="1" applyAlignment="1" applyProtection="1">
      <alignment horizontal="center" vertical="center" wrapText="1"/>
    </xf>
    <xf numFmtId="0" fontId="11" fillId="55" borderId="77" xfId="45" applyFont="1" applyFill="1" applyBorder="1" applyAlignment="1" applyProtection="1">
      <alignment horizontal="center" vertical="center" wrapText="1"/>
    </xf>
    <xf numFmtId="0" fontId="4" fillId="31" borderId="0" xfId="45" applyFont="1" applyFill="1" applyBorder="1" applyAlignment="1" applyProtection="1">
      <alignment horizontal="left" vertical="top" wrapText="1"/>
    </xf>
    <xf numFmtId="0" fontId="4" fillId="47" borderId="77" xfId="45" applyFont="1" applyFill="1" applyBorder="1" applyAlignment="1" applyProtection="1">
      <alignment horizontal="center" vertical="center"/>
    </xf>
    <xf numFmtId="0" fontId="4" fillId="44" borderId="96" xfId="45" applyFont="1" applyFill="1" applyBorder="1" applyAlignment="1" applyProtection="1">
      <alignment horizontal="center" vertical="center"/>
    </xf>
    <xf numFmtId="0" fontId="4" fillId="44" borderId="97" xfId="45" applyFont="1" applyFill="1" applyBorder="1" applyAlignment="1" applyProtection="1">
      <alignment horizontal="center" vertical="center"/>
    </xf>
    <xf numFmtId="0" fontId="4" fillId="44" borderId="98" xfId="45" applyFont="1" applyFill="1" applyBorder="1" applyAlignment="1" applyProtection="1">
      <alignment horizontal="center" vertical="center"/>
    </xf>
    <xf numFmtId="0" fontId="4" fillId="44" borderId="99" xfId="45" applyFont="1" applyFill="1" applyBorder="1" applyAlignment="1" applyProtection="1">
      <alignment horizontal="center" vertical="center"/>
    </xf>
    <xf numFmtId="0" fontId="2" fillId="31" borderId="87" xfId="45" applyFont="1" applyFill="1" applyBorder="1" applyAlignment="1" applyProtection="1"/>
    <xf numFmtId="0" fontId="4" fillId="44" borderId="78" xfId="45" applyFont="1" applyFill="1" applyBorder="1" applyAlignment="1" applyProtection="1">
      <alignment horizontal="center" vertical="center"/>
      <protection locked="0"/>
    </xf>
    <xf numFmtId="0" fontId="4" fillId="47" borderId="44" xfId="45" applyFont="1" applyFill="1" applyBorder="1" applyAlignment="1" applyProtection="1">
      <alignment horizontal="center" vertical="center"/>
    </xf>
    <xf numFmtId="0" fontId="4" fillId="47" borderId="100" xfId="45" applyFont="1" applyFill="1" applyBorder="1" applyAlignment="1" applyProtection="1">
      <alignment horizontal="center" vertical="center"/>
    </xf>
    <xf numFmtId="0" fontId="4" fillId="31" borderId="85" xfId="45" applyFont="1" applyFill="1" applyBorder="1" applyAlignment="1" applyProtection="1">
      <alignment horizontal="center" vertical="center" wrapText="1"/>
    </xf>
    <xf numFmtId="0" fontId="4" fillId="57" borderId="77" xfId="45" applyFont="1" applyFill="1" applyBorder="1" applyAlignment="1" applyProtection="1">
      <alignment horizontal="center" vertical="center" wrapText="1"/>
    </xf>
    <xf numFmtId="0" fontId="4" fillId="54" borderId="77" xfId="45" applyFont="1" applyFill="1" applyBorder="1" applyAlignment="1" applyProtection="1">
      <alignment horizontal="center" vertical="center"/>
      <protection locked="0"/>
    </xf>
    <xf numFmtId="0" fontId="2" fillId="55" borderId="77" xfId="45" applyFont="1" applyFill="1" applyBorder="1" applyAlignment="1" applyProtection="1">
      <alignment horizontal="center" vertical="center" wrapText="1"/>
    </xf>
    <xf numFmtId="0" fontId="4" fillId="54" borderId="77" xfId="45" applyFont="1" applyFill="1" applyBorder="1" applyAlignment="1" applyProtection="1">
      <alignment horizontal="center" vertical="center" wrapText="1"/>
      <protection locked="0"/>
    </xf>
    <xf numFmtId="0" fontId="4" fillId="44" borderId="77" xfId="45" applyFont="1" applyFill="1" applyBorder="1" applyAlignment="1" applyProtection="1">
      <alignment horizontal="center" vertical="center" wrapText="1"/>
      <protection locked="0"/>
    </xf>
    <xf numFmtId="0" fontId="35" fillId="44" borderId="77" xfId="45" applyFont="1" applyFill="1" applyBorder="1" applyAlignment="1" applyProtection="1">
      <alignment horizontal="left" vertical="center" wrapText="1"/>
      <protection locked="0"/>
    </xf>
    <xf numFmtId="0" fontId="18" fillId="51" borderId="0" xfId="45" applyFont="1" applyFill="1" applyBorder="1" applyAlignment="1">
      <alignment vertical="center"/>
    </xf>
    <xf numFmtId="0" fontId="4" fillId="32" borderId="0" xfId="45" applyFont="1" applyFill="1" applyBorder="1" applyAlignment="1">
      <alignment vertical="center"/>
    </xf>
    <xf numFmtId="0" fontId="35" fillId="42" borderId="77" xfId="45" applyFont="1" applyFill="1" applyBorder="1" applyAlignment="1" applyProtection="1">
      <alignment horizontal="center" vertical="center"/>
      <protection locked="0"/>
    </xf>
    <xf numFmtId="0" fontId="214" fillId="42" borderId="77" xfId="45" applyFont="1" applyFill="1" applyBorder="1" applyAlignment="1" applyProtection="1">
      <alignment horizontal="center" vertical="center"/>
      <protection locked="0"/>
    </xf>
    <xf numFmtId="0" fontId="4" fillId="61" borderId="0" xfId="45" applyFont="1" applyFill="1" applyBorder="1" applyAlignment="1" applyProtection="1">
      <alignment horizontal="center" vertical="center"/>
      <protection locked="0"/>
    </xf>
    <xf numFmtId="0" fontId="4" fillId="42" borderId="20" xfId="45" applyFont="1" applyFill="1" applyBorder="1" applyAlignment="1" applyProtection="1">
      <alignment horizontal="center" vertical="center"/>
      <protection locked="0"/>
    </xf>
    <xf numFmtId="0" fontId="4" fillId="54" borderId="0" xfId="45" applyFont="1" applyFill="1" applyBorder="1" applyAlignment="1" applyProtection="1">
      <alignment horizontal="left"/>
      <protection locked="0"/>
    </xf>
    <xf numFmtId="0" fontId="4" fillId="54" borderId="0" xfId="45" applyFont="1" applyFill="1" applyBorder="1" applyAlignment="1" applyProtection="1">
      <protection locked="0"/>
    </xf>
    <xf numFmtId="9" fontId="2" fillId="54" borderId="77" xfId="60" applyFont="1" applyFill="1" applyBorder="1" applyAlignment="1" applyProtection="1">
      <alignment horizontal="center" vertical="center"/>
      <protection locked="0"/>
    </xf>
    <xf numFmtId="0" fontId="0" fillId="32" borderId="0" xfId="0" applyFill="1" applyAlignment="1" applyProtection="1">
      <alignment vertical="center"/>
      <protection locked="0"/>
    </xf>
    <xf numFmtId="0" fontId="2" fillId="32" borderId="0" xfId="0" applyFont="1" applyFill="1" applyAlignment="1" applyProtection="1">
      <alignment vertical="center"/>
      <protection locked="0"/>
    </xf>
    <xf numFmtId="0" fontId="4" fillId="32" borderId="0" xfId="0" applyFont="1" applyFill="1" applyAlignment="1" applyProtection="1">
      <alignment horizontal="center" vertical="center"/>
      <protection locked="0"/>
    </xf>
    <xf numFmtId="0" fontId="4" fillId="62" borderId="43" xfId="0" applyFont="1" applyFill="1" applyBorder="1" applyAlignment="1" applyProtection="1">
      <alignment horizontal="center" vertical="center"/>
      <protection locked="0"/>
    </xf>
    <xf numFmtId="0" fontId="4" fillId="27" borderId="43" xfId="0" applyFont="1" applyFill="1" applyBorder="1" applyAlignment="1" applyProtection="1">
      <alignment horizontal="center" vertical="center"/>
      <protection locked="0"/>
    </xf>
    <xf numFmtId="0" fontId="4" fillId="32" borderId="0" xfId="0" applyFont="1" applyFill="1" applyAlignment="1" applyProtection="1">
      <alignment horizontal="right" vertical="center"/>
      <protection locked="0"/>
    </xf>
    <xf numFmtId="0" fontId="4" fillId="32" borderId="0" xfId="0" applyFont="1" applyFill="1" applyBorder="1" applyAlignment="1" applyProtection="1">
      <alignment horizontal="center" vertical="center"/>
      <protection locked="0"/>
    </xf>
    <xf numFmtId="0" fontId="16" fillId="32" borderId="0" xfId="0" applyFont="1" applyFill="1" applyAlignment="1" applyProtection="1">
      <alignment horizontal="left" vertical="center"/>
      <protection locked="0"/>
    </xf>
    <xf numFmtId="0" fontId="4" fillId="32" borderId="0" xfId="0" applyFont="1" applyFill="1" applyAlignment="1" applyProtection="1">
      <alignment horizontal="left" vertical="center"/>
      <protection locked="0"/>
    </xf>
    <xf numFmtId="0" fontId="80" fillId="32" borderId="0" xfId="0" applyFont="1" applyFill="1" applyAlignment="1" applyProtection="1">
      <alignment horizontal="left" vertical="center"/>
      <protection locked="0"/>
    </xf>
    <xf numFmtId="0" fontId="4" fillId="32" borderId="0" xfId="0" applyFont="1" applyFill="1" applyAlignment="1" applyProtection="1">
      <alignment vertical="center"/>
      <protection locked="0"/>
    </xf>
    <xf numFmtId="0" fontId="4" fillId="31" borderId="0" xfId="0" applyFont="1" applyFill="1" applyAlignment="1" applyProtection="1">
      <alignment vertical="center"/>
      <protection locked="0"/>
    </xf>
    <xf numFmtId="1" fontId="0" fillId="46" borderId="43" xfId="0" applyNumberFormat="1" applyFill="1" applyBorder="1" applyAlignment="1" applyProtection="1">
      <alignment horizontal="center" vertical="center"/>
      <protection locked="0"/>
    </xf>
    <xf numFmtId="0" fontId="4" fillId="62" borderId="43" xfId="0" applyFont="1" applyFill="1" applyBorder="1" applyAlignment="1" applyProtection="1">
      <alignment horizontal="right" vertical="center"/>
    </xf>
    <xf numFmtId="0" fontId="4" fillId="46" borderId="43" xfId="0" applyFont="1" applyFill="1" applyBorder="1" applyAlignment="1" applyProtection="1">
      <alignment horizontal="center" vertical="center"/>
    </xf>
    <xf numFmtId="0" fontId="177" fillId="31" borderId="0" xfId="0" applyFont="1" applyFill="1" applyAlignment="1" applyProtection="1">
      <alignment vertical="center"/>
      <protection locked="0"/>
    </xf>
    <xf numFmtId="0" fontId="4" fillId="31" borderId="0" xfId="0" applyFont="1" applyFill="1" applyBorder="1" applyAlignment="1" applyProtection="1">
      <alignment vertical="center"/>
      <protection locked="0"/>
    </xf>
    <xf numFmtId="0" fontId="0" fillId="31" borderId="0" xfId="0" applyFill="1" applyBorder="1" applyAlignment="1" applyProtection="1">
      <protection locked="0"/>
    </xf>
    <xf numFmtId="0" fontId="84" fillId="56" borderId="44" xfId="0" applyFont="1" applyFill="1" applyBorder="1" applyAlignment="1" applyProtection="1">
      <alignment horizontal="center" vertical="center"/>
      <protection locked="0"/>
    </xf>
    <xf numFmtId="0" fontId="0" fillId="31" borderId="0" xfId="0" applyFill="1" applyProtection="1">
      <protection locked="0"/>
    </xf>
    <xf numFmtId="0" fontId="98" fillId="31" borderId="0" xfId="0" applyFont="1" applyFill="1" applyBorder="1" applyAlignment="1" applyProtection="1">
      <alignment horizontal="right" vertical="center" wrapText="1"/>
      <protection locked="0"/>
    </xf>
    <xf numFmtId="0" fontId="121" fillId="56" borderId="95" xfId="0" applyFont="1" applyFill="1" applyBorder="1" applyAlignment="1" applyProtection="1">
      <alignment horizontal="center" vertical="center"/>
      <protection locked="0"/>
    </xf>
    <xf numFmtId="0" fontId="121" fillId="56" borderId="44" xfId="0" applyFont="1" applyFill="1" applyBorder="1" applyAlignment="1" applyProtection="1">
      <alignment horizontal="center" vertical="center"/>
      <protection locked="0"/>
    </xf>
    <xf numFmtId="0" fontId="98" fillId="31" borderId="0" xfId="0" applyFont="1" applyFill="1" applyAlignment="1" applyProtection="1">
      <alignment horizontal="right" vertical="center" wrapText="1"/>
      <protection locked="0"/>
    </xf>
    <xf numFmtId="0" fontId="121" fillId="31" borderId="0" xfId="0" applyFont="1" applyFill="1" applyAlignment="1" applyProtection="1">
      <alignment vertical="center"/>
      <protection locked="0"/>
    </xf>
    <xf numFmtId="0" fontId="4" fillId="56" borderId="43" xfId="0" applyFont="1" applyFill="1" applyBorder="1" applyAlignment="1" applyProtection="1">
      <alignment horizontal="center" vertical="center"/>
    </xf>
    <xf numFmtId="0" fontId="0" fillId="31" borderId="0" xfId="0" applyFill="1" applyProtection="1"/>
    <xf numFmtId="0" fontId="170" fillId="56" borderId="43" xfId="0" applyFont="1" applyFill="1" applyBorder="1" applyAlignment="1" applyProtection="1">
      <alignment horizontal="center" vertical="center"/>
      <protection locked="0"/>
    </xf>
    <xf numFmtId="0" fontId="210" fillId="32" borderId="0" xfId="0" applyFont="1" applyFill="1" applyAlignment="1" applyProtection="1">
      <alignment vertical="center"/>
      <protection locked="0"/>
    </xf>
    <xf numFmtId="2" fontId="170" fillId="56" borderId="43" xfId="0" applyNumberFormat="1" applyFont="1" applyFill="1" applyBorder="1" applyAlignment="1" applyProtection="1">
      <alignment horizontal="center" vertical="center"/>
      <protection locked="0"/>
    </xf>
    <xf numFmtId="0" fontId="2" fillId="31" borderId="0" xfId="0" applyFont="1" applyFill="1" applyAlignment="1" applyProtection="1">
      <alignment vertical="center"/>
      <protection locked="0"/>
    </xf>
    <xf numFmtId="0" fontId="9" fillId="31" borderId="0" xfId="0" applyFont="1" applyFill="1" applyBorder="1" applyAlignment="1" applyProtection="1">
      <alignment horizontal="center" vertical="center" wrapText="1"/>
      <protection locked="0"/>
    </xf>
    <xf numFmtId="0" fontId="2" fillId="31" borderId="0" xfId="0" applyFont="1" applyFill="1" applyBorder="1" applyAlignment="1" applyProtection="1">
      <alignment horizontal="center" vertical="center" wrapText="1"/>
      <protection locked="0"/>
    </xf>
    <xf numFmtId="0" fontId="36" fillId="31" borderId="0" xfId="0" applyFont="1" applyFill="1" applyBorder="1" applyAlignment="1" applyProtection="1">
      <alignment horizontal="center" vertical="center" wrapText="1"/>
      <protection locked="0"/>
    </xf>
    <xf numFmtId="0" fontId="35" fillId="31" borderId="0" xfId="0" applyFont="1" applyFill="1" applyBorder="1" applyAlignment="1" applyProtection="1">
      <alignment vertical="center"/>
      <protection locked="0"/>
    </xf>
    <xf numFmtId="1" fontId="170" fillId="56" borderId="43" xfId="0" applyNumberFormat="1" applyFont="1" applyFill="1" applyBorder="1" applyAlignment="1" applyProtection="1">
      <alignment horizontal="center" vertical="center"/>
      <protection locked="0"/>
    </xf>
    <xf numFmtId="0" fontId="0" fillId="31" borderId="0" xfId="0" applyFill="1" applyBorder="1" applyAlignment="1" applyProtection="1">
      <alignment vertical="center"/>
      <protection locked="0"/>
    </xf>
    <xf numFmtId="0" fontId="4" fillId="31" borderId="0" xfId="0" applyFont="1" applyFill="1" applyBorder="1" applyAlignment="1" applyProtection="1">
      <alignment horizontal="center" vertical="center"/>
      <protection locked="0"/>
    </xf>
    <xf numFmtId="0" fontId="4" fillId="31" borderId="0" xfId="0" applyFont="1" applyFill="1" applyBorder="1" applyAlignment="1" applyProtection="1">
      <alignment horizontal="right" vertical="center"/>
      <protection locked="0"/>
    </xf>
    <xf numFmtId="0" fontId="215" fillId="31" borderId="0" xfId="0" applyFont="1" applyFill="1" applyBorder="1" applyAlignment="1" applyProtection="1">
      <alignment horizontal="center" vertical="center"/>
      <protection locked="0"/>
    </xf>
    <xf numFmtId="0" fontId="203" fillId="31" borderId="0" xfId="0" applyFont="1" applyFill="1" applyBorder="1" applyAlignment="1" applyProtection="1">
      <alignment vertical="center"/>
      <protection locked="0"/>
    </xf>
    <xf numFmtId="2" fontId="203" fillId="31" borderId="0" xfId="0" applyNumberFormat="1" applyFont="1" applyFill="1" applyBorder="1" applyAlignment="1" applyProtection="1">
      <alignment horizontal="center" vertical="center"/>
      <protection locked="0"/>
    </xf>
    <xf numFmtId="0" fontId="203" fillId="31" borderId="0" xfId="0" applyFont="1" applyFill="1" applyBorder="1" applyAlignment="1" applyProtection="1">
      <alignment horizontal="center" vertical="center"/>
      <protection locked="0"/>
    </xf>
    <xf numFmtId="166" fontId="203" fillId="31" borderId="0" xfId="0" applyNumberFormat="1" applyFont="1" applyFill="1" applyBorder="1" applyAlignment="1" applyProtection="1">
      <alignment horizontal="center" vertical="center"/>
      <protection locked="0"/>
    </xf>
    <xf numFmtId="1" fontId="203" fillId="31" borderId="0" xfId="0" applyNumberFormat="1" applyFont="1" applyFill="1" applyBorder="1" applyAlignment="1" applyProtection="1">
      <alignment horizontal="center" vertical="center"/>
      <protection locked="0"/>
    </xf>
    <xf numFmtId="0" fontId="210" fillId="31" borderId="0" xfId="0" applyFont="1" applyFill="1" applyAlignment="1" applyProtection="1">
      <alignment vertical="center"/>
      <protection locked="0"/>
    </xf>
    <xf numFmtId="0" fontId="203" fillId="31" borderId="0" xfId="0" applyFont="1" applyFill="1" applyBorder="1" applyAlignment="1" applyProtection="1">
      <alignment horizontal="right" vertical="center"/>
      <protection locked="0"/>
    </xf>
    <xf numFmtId="0" fontId="216" fillId="31" borderId="0" xfId="0" applyFont="1" applyFill="1" applyBorder="1" applyAlignment="1" applyProtection="1">
      <alignment horizontal="left" vertical="center"/>
      <protection locked="0"/>
    </xf>
    <xf numFmtId="9" fontId="203" fillId="31" borderId="0" xfId="0" applyNumberFormat="1" applyFont="1" applyFill="1" applyBorder="1" applyAlignment="1" applyProtection="1">
      <alignment horizontal="center" vertical="center"/>
      <protection locked="0"/>
    </xf>
    <xf numFmtId="0" fontId="212" fillId="31" borderId="0" xfId="0" applyFont="1" applyFill="1" applyAlignment="1" applyProtection="1">
      <alignment vertical="center"/>
      <protection locked="0"/>
    </xf>
    <xf numFmtId="0" fontId="0" fillId="31" borderId="0" xfId="0" applyFill="1" applyBorder="1" applyAlignment="1" applyProtection="1">
      <alignment horizontal="right" vertical="center"/>
      <protection locked="0"/>
    </xf>
    <xf numFmtId="0" fontId="0" fillId="31" borderId="0" xfId="0" applyFill="1" applyBorder="1" applyAlignment="1" applyProtection="1">
      <alignment horizontal="center" vertical="center"/>
      <protection locked="0"/>
    </xf>
    <xf numFmtId="0" fontId="0" fillId="31" borderId="0" xfId="0" applyFont="1" applyFill="1" applyBorder="1" applyAlignment="1" applyProtection="1">
      <alignment vertical="center"/>
      <protection locked="0"/>
    </xf>
    <xf numFmtId="2" fontId="101" fillId="31" borderId="0" xfId="0" applyNumberFormat="1" applyFont="1" applyFill="1" applyBorder="1" applyAlignment="1" applyProtection="1">
      <alignment horizontal="center" vertical="center"/>
      <protection locked="0"/>
    </xf>
    <xf numFmtId="0" fontId="206" fillId="31" borderId="0" xfId="0" applyFont="1" applyFill="1" applyBorder="1" applyAlignment="1" applyProtection="1">
      <alignment vertical="center"/>
      <protection locked="0"/>
    </xf>
    <xf numFmtId="0" fontId="38" fillId="31" borderId="0" xfId="0" applyFont="1" applyFill="1" applyBorder="1" applyAlignment="1" applyProtection="1">
      <alignment horizontal="right" vertical="center"/>
      <protection locked="0"/>
    </xf>
    <xf numFmtId="2" fontId="206" fillId="31" borderId="0" xfId="0" applyNumberFormat="1" applyFont="1" applyFill="1" applyBorder="1" applyAlignment="1" applyProtection="1">
      <alignment horizontal="center" vertical="center"/>
      <protection locked="0"/>
    </xf>
    <xf numFmtId="0" fontId="0" fillId="56" borderId="43" xfId="0" applyFill="1" applyBorder="1" applyAlignment="1" applyProtection="1">
      <alignment vertical="center"/>
    </xf>
    <xf numFmtId="0" fontId="210" fillId="56" borderId="43" xfId="0" applyFont="1" applyFill="1" applyBorder="1" applyAlignment="1" applyProtection="1">
      <alignment horizontal="right" vertical="center"/>
    </xf>
    <xf numFmtId="0" fontId="2" fillId="56" borderId="43" xfId="0" applyFont="1" applyFill="1" applyBorder="1" applyAlignment="1" applyProtection="1">
      <alignment horizontal="right" vertical="center"/>
      <protection locked="0"/>
    </xf>
    <xf numFmtId="0" fontId="210" fillId="56" borderId="43" xfId="0" applyFont="1" applyFill="1" applyBorder="1" applyAlignment="1" applyProtection="1">
      <alignment horizontal="center" vertical="center"/>
      <protection locked="0"/>
    </xf>
    <xf numFmtId="1" fontId="210" fillId="56" borderId="43" xfId="0" applyNumberFormat="1" applyFont="1" applyFill="1" applyBorder="1" applyAlignment="1" applyProtection="1">
      <alignment horizontal="center" vertical="center"/>
      <protection locked="0"/>
    </xf>
    <xf numFmtId="0" fontId="210" fillId="56" borderId="43" xfId="0" applyFont="1" applyFill="1" applyBorder="1" applyAlignment="1" applyProtection="1">
      <alignment vertical="center"/>
      <protection locked="0"/>
    </xf>
    <xf numFmtId="0" fontId="2" fillId="31" borderId="0" xfId="45" applyFont="1" applyFill="1" applyAlignment="1" applyProtection="1">
      <alignment vertical="center"/>
    </xf>
    <xf numFmtId="0" fontId="217" fillId="54" borderId="9" xfId="0" applyFont="1" applyFill="1" applyBorder="1" applyAlignment="1">
      <alignment vertical="center"/>
    </xf>
    <xf numFmtId="0" fontId="188" fillId="42" borderId="0" xfId="47" applyFont="1" applyFill="1" applyBorder="1" applyProtection="1">
      <protection locked="0"/>
    </xf>
    <xf numFmtId="0" fontId="4" fillId="42" borderId="0" xfId="47" applyFill="1" applyBorder="1" applyProtection="1">
      <protection locked="0"/>
    </xf>
    <xf numFmtId="0" fontId="143" fillId="42" borderId="0" xfId="47" applyFont="1" applyFill="1" applyBorder="1" applyProtection="1">
      <protection locked="0"/>
    </xf>
    <xf numFmtId="167" fontId="128" fillId="51" borderId="0" xfId="45" applyNumberFormat="1" applyFont="1" applyFill="1" applyAlignment="1" applyProtection="1">
      <alignment horizontal="center" vertical="center"/>
    </xf>
    <xf numFmtId="0" fontId="185" fillId="32" borderId="0" xfId="45" applyFont="1" applyFill="1" applyAlignment="1" applyProtection="1">
      <alignment vertical="center"/>
    </xf>
    <xf numFmtId="0" fontId="218" fillId="32" borderId="0" xfId="45" applyFont="1" applyFill="1" applyBorder="1" applyAlignment="1" applyProtection="1">
      <alignment horizontal="right" vertical="center"/>
    </xf>
    <xf numFmtId="0" fontId="30" fillId="32" borderId="0" xfId="45" applyFill="1" applyBorder="1" applyAlignment="1" applyProtection="1">
      <alignment vertical="center"/>
    </xf>
    <xf numFmtId="0" fontId="218" fillId="32" borderId="0" xfId="45" applyFont="1" applyFill="1" applyAlignment="1" applyProtection="1">
      <alignment horizontal="right" vertical="center"/>
    </xf>
    <xf numFmtId="0" fontId="130" fillId="31" borderId="0" xfId="45" applyFont="1" applyFill="1" applyAlignment="1" applyProtection="1">
      <alignment vertical="center"/>
    </xf>
    <xf numFmtId="0" fontId="131" fillId="31" borderId="0" xfId="45" applyFont="1" applyFill="1" applyAlignment="1" applyProtection="1">
      <alignment vertical="center"/>
    </xf>
    <xf numFmtId="0" fontId="0" fillId="56" borderId="101" xfId="0" applyFill="1" applyBorder="1" applyAlignment="1">
      <alignment vertical="center"/>
    </xf>
    <xf numFmtId="0" fontId="0" fillId="56" borderId="101" xfId="0" applyFill="1" applyBorder="1" applyAlignment="1">
      <alignment horizontal="left" vertical="center"/>
    </xf>
    <xf numFmtId="0" fontId="30" fillId="31" borderId="0" xfId="45" applyFill="1" applyBorder="1" applyAlignment="1" applyProtection="1">
      <alignment vertical="center" wrapText="1"/>
    </xf>
    <xf numFmtId="0" fontId="219" fillId="31" borderId="0" xfId="45" applyFont="1" applyFill="1" applyAlignment="1" applyProtection="1">
      <alignment vertical="center"/>
    </xf>
    <xf numFmtId="0" fontId="177" fillId="32" borderId="0" xfId="45" applyFont="1" applyFill="1" applyAlignment="1" applyProtection="1">
      <alignment vertical="center"/>
    </xf>
    <xf numFmtId="0" fontId="2" fillId="31" borderId="0" xfId="45" applyFont="1" applyFill="1" applyAlignment="1" applyProtection="1">
      <alignment horizontal="center" vertical="center"/>
    </xf>
    <xf numFmtId="0" fontId="177" fillId="31" borderId="0" xfId="45" applyFont="1" applyFill="1" applyAlignment="1" applyProtection="1">
      <alignment vertical="center"/>
    </xf>
    <xf numFmtId="0" fontId="218" fillId="31" borderId="0" xfId="45" applyFont="1" applyFill="1" applyBorder="1" applyAlignment="1" applyProtection="1">
      <alignment vertical="center"/>
    </xf>
    <xf numFmtId="0" fontId="218" fillId="31" borderId="0" xfId="45" applyFont="1" applyFill="1" applyAlignment="1" applyProtection="1">
      <alignment vertical="center"/>
    </xf>
    <xf numFmtId="0" fontId="4" fillId="31" borderId="0" xfId="45" applyFont="1" applyFill="1" applyAlignment="1" applyProtection="1">
      <alignment horizontal="center" vertical="center"/>
    </xf>
    <xf numFmtId="0" fontId="219" fillId="32" borderId="0" xfId="45" applyFont="1" applyFill="1" applyAlignment="1" applyProtection="1">
      <alignment vertical="center"/>
    </xf>
    <xf numFmtId="0" fontId="218" fillId="31" borderId="0" xfId="45" applyFont="1" applyFill="1" applyBorder="1" applyAlignment="1" applyProtection="1">
      <alignment horizontal="center" vertical="center"/>
    </xf>
    <xf numFmtId="0" fontId="2" fillId="54" borderId="0" xfId="0" applyFont="1" applyFill="1" applyAlignment="1" applyProtection="1">
      <alignment vertical="center"/>
      <protection locked="0"/>
    </xf>
    <xf numFmtId="0" fontId="0" fillId="54" borderId="0" xfId="0" applyFill="1" applyAlignment="1" applyProtection="1">
      <alignment vertical="center"/>
      <protection locked="0"/>
    </xf>
    <xf numFmtId="0" fontId="0" fillId="54" borderId="0" xfId="0" applyFill="1" applyProtection="1">
      <protection locked="0"/>
    </xf>
    <xf numFmtId="0" fontId="115" fillId="54" borderId="0" xfId="0" applyFont="1" applyFill="1" applyAlignment="1" applyProtection="1">
      <alignment vertical="center"/>
      <protection locked="0"/>
    </xf>
    <xf numFmtId="0" fontId="4" fillId="54" borderId="0" xfId="0" applyFont="1" applyFill="1" applyAlignment="1" applyProtection="1">
      <alignment vertical="center"/>
      <protection locked="0"/>
    </xf>
    <xf numFmtId="0" fontId="0" fillId="54" borderId="0" xfId="0" applyFill="1"/>
    <xf numFmtId="0" fontId="35" fillId="44" borderId="77" xfId="45" applyFont="1" applyFill="1" applyBorder="1" applyAlignment="1" applyProtection="1">
      <alignment horizontal="left" vertical="center" wrapText="1"/>
      <protection locked="0"/>
    </xf>
    <xf numFmtId="0" fontId="11" fillId="55" borderId="77" xfId="45" applyFont="1" applyFill="1" applyBorder="1" applyAlignment="1" applyProtection="1">
      <alignment horizontal="center" vertical="center" wrapText="1"/>
    </xf>
    <xf numFmtId="0" fontId="0" fillId="0" borderId="0" xfId="0" applyAlignment="1">
      <alignment vertical="center"/>
    </xf>
    <xf numFmtId="0" fontId="7" fillId="43" borderId="41" xfId="0" applyFont="1" applyFill="1" applyBorder="1" applyAlignment="1" applyProtection="1">
      <alignment horizontal="left" vertical="center" wrapText="1"/>
      <protection locked="0"/>
    </xf>
    <xf numFmtId="0" fontId="7" fillId="42" borderId="102" xfId="0" applyFont="1" applyFill="1" applyBorder="1" applyAlignment="1" applyProtection="1">
      <alignment horizontal="left" vertical="center" wrapText="1"/>
      <protection locked="0"/>
    </xf>
    <xf numFmtId="0" fontId="39" fillId="31" borderId="0" xfId="45" applyFont="1" applyFill="1" applyBorder="1" applyAlignment="1">
      <alignment horizontal="left" vertical="top"/>
    </xf>
    <xf numFmtId="0" fontId="39" fillId="32" borderId="0" xfId="45" applyFont="1" applyFill="1" applyBorder="1" applyAlignment="1">
      <alignment horizontal="left" vertical="top"/>
    </xf>
    <xf numFmtId="0" fontId="4" fillId="42" borderId="0" xfId="47" applyFill="1" applyAlignment="1"/>
    <xf numFmtId="0" fontId="0" fillId="0" borderId="0" xfId="0" applyAlignment="1">
      <alignment vertical="center"/>
    </xf>
    <xf numFmtId="0" fontId="129" fillId="33" borderId="0" xfId="0" applyFont="1" applyFill="1" applyAlignment="1">
      <alignment horizontal="left" vertical="center"/>
    </xf>
    <xf numFmtId="0" fontId="0" fillId="0" borderId="0" xfId="0" applyAlignment="1">
      <alignment vertical="center"/>
    </xf>
    <xf numFmtId="0" fontId="129" fillId="33" borderId="0" xfId="0" applyFont="1" applyFill="1" applyAlignment="1">
      <alignment horizontal="left" vertical="center"/>
    </xf>
    <xf numFmtId="0" fontId="4" fillId="54" borderId="0" xfId="47" applyFill="1" applyBorder="1"/>
    <xf numFmtId="0" fontId="143" fillId="42" borderId="0" xfId="47" applyFont="1" applyFill="1" applyBorder="1" applyAlignment="1">
      <alignment vertical="center" wrapText="1"/>
    </xf>
    <xf numFmtId="0" fontId="25" fillId="32" borderId="0" xfId="0" applyFont="1" applyFill="1" applyAlignment="1">
      <alignment vertical="center" wrapText="1"/>
    </xf>
    <xf numFmtId="0" fontId="135" fillId="32" borderId="0" xfId="0" applyFont="1" applyFill="1" applyAlignment="1">
      <alignment vertical="center"/>
    </xf>
    <xf numFmtId="0" fontId="102" fillId="32" borderId="103" xfId="0" applyFont="1" applyFill="1" applyBorder="1" applyAlignment="1">
      <alignment vertical="center"/>
    </xf>
    <xf numFmtId="0" fontId="102" fillId="41" borderId="0" xfId="0" applyFont="1" applyFill="1"/>
    <xf numFmtId="0" fontId="129" fillId="41" borderId="0" xfId="0" applyFont="1" applyFill="1" applyAlignment="1">
      <alignment horizontal="left" vertical="center"/>
    </xf>
    <xf numFmtId="0" fontId="133" fillId="41" borderId="0" xfId="34" applyFont="1" applyFill="1" applyAlignment="1">
      <alignment horizontal="center" vertical="center"/>
    </xf>
    <xf numFmtId="0" fontId="102" fillId="26" borderId="0" xfId="0" applyFont="1" applyFill="1"/>
    <xf numFmtId="0" fontId="129" fillId="26" borderId="0" xfId="0" applyFont="1" applyFill="1" applyAlignment="1">
      <alignment horizontal="left" vertical="center"/>
    </xf>
    <xf numFmtId="0" fontId="133" fillId="26" borderId="0" xfId="34" applyFont="1" applyFill="1" applyAlignment="1">
      <alignment horizontal="center" vertical="center"/>
    </xf>
    <xf numFmtId="0" fontId="102" fillId="63" borderId="0" xfId="0" applyFont="1" applyFill="1" applyAlignment="1">
      <alignment horizontal="left" vertical="center"/>
    </xf>
    <xf numFmtId="0" fontId="104" fillId="63" borderId="0" xfId="0" applyFont="1" applyFill="1" applyBorder="1" applyAlignment="1">
      <alignment horizontal="left" vertical="center"/>
    </xf>
    <xf numFmtId="0" fontId="102" fillId="63" borderId="0" xfId="0" applyFont="1" applyFill="1"/>
    <xf numFmtId="0" fontId="133" fillId="63" borderId="0" xfId="34" applyFont="1" applyFill="1" applyAlignment="1">
      <alignment horizontal="center" vertical="center"/>
    </xf>
    <xf numFmtId="0" fontId="148" fillId="47" borderId="0" xfId="0" applyFont="1" applyFill="1" applyBorder="1" applyAlignment="1">
      <alignment vertical="center"/>
    </xf>
    <xf numFmtId="0" fontId="148" fillId="64" borderId="0" xfId="0" applyFont="1" applyFill="1" applyBorder="1" applyAlignment="1">
      <alignment vertical="center"/>
    </xf>
    <xf numFmtId="0" fontId="21" fillId="0" borderId="40" xfId="34" applyFont="1" applyBorder="1" applyAlignment="1" applyProtection="1">
      <alignment horizontal="center" vertical="center" wrapText="1"/>
    </xf>
    <xf numFmtId="0" fontId="220" fillId="63" borderId="0" xfId="34" applyFont="1" applyFill="1">
      <alignment vertical="center"/>
    </xf>
    <xf numFmtId="0" fontId="220" fillId="63" borderId="0" xfId="34" applyFont="1" applyFill="1" applyAlignment="1">
      <alignment horizontal="right" vertical="center"/>
    </xf>
    <xf numFmtId="0" fontId="220" fillId="63" borderId="0" xfId="34" applyFont="1" applyFill="1" applyBorder="1">
      <alignment vertical="center"/>
    </xf>
    <xf numFmtId="0" fontId="221" fillId="40" borderId="0" xfId="0" applyFont="1" applyFill="1" applyBorder="1" applyAlignment="1">
      <alignment horizontal="center" vertical="center" wrapText="1"/>
    </xf>
    <xf numFmtId="0" fontId="221" fillId="40" borderId="0" xfId="0" applyFont="1" applyFill="1" applyBorder="1" applyAlignment="1">
      <alignment horizontal="center" vertical="center"/>
    </xf>
    <xf numFmtId="0" fontId="198" fillId="42" borderId="0" xfId="47" applyFont="1" applyFill="1" applyBorder="1"/>
    <xf numFmtId="0" fontId="4" fillId="42" borderId="65" xfId="47" applyFont="1" applyFill="1" applyBorder="1" applyAlignment="1">
      <alignment vertical="top"/>
    </xf>
    <xf numFmtId="0" fontId="31" fillId="63" borderId="0" xfId="47" applyFont="1" applyFill="1" applyBorder="1" applyAlignment="1">
      <alignment vertical="center" wrapText="1"/>
    </xf>
    <xf numFmtId="0" fontId="4" fillId="63" borderId="0" xfId="47" applyFill="1" applyAlignment="1"/>
    <xf numFmtId="0" fontId="222" fillId="42" borderId="0" xfId="47" applyFont="1" applyFill="1" applyBorder="1"/>
    <xf numFmtId="0" fontId="223" fillId="42" borderId="0" xfId="47" applyFont="1" applyFill="1" applyBorder="1" applyAlignment="1">
      <alignment vertical="center"/>
    </xf>
    <xf numFmtId="0" fontId="224" fillId="42" borderId="0" xfId="47" applyFont="1" applyFill="1" applyBorder="1" applyAlignment="1">
      <alignment vertical="center"/>
    </xf>
    <xf numFmtId="0" fontId="222" fillId="42" borderId="0" xfId="47" applyFont="1" applyFill="1" applyBorder="1" applyAlignment="1">
      <alignment vertical="center"/>
    </xf>
    <xf numFmtId="0" fontId="224" fillId="42" borderId="0" xfId="47" applyFont="1" applyFill="1" applyBorder="1" applyAlignment="1" applyProtection="1">
      <alignment vertical="center"/>
    </xf>
    <xf numFmtId="0" fontId="225" fillId="42" borderId="0" xfId="47" applyFont="1" applyFill="1" applyBorder="1" applyAlignment="1" applyProtection="1">
      <alignment vertical="center"/>
    </xf>
    <xf numFmtId="0" fontId="224" fillId="42" borderId="0" xfId="47" applyFont="1" applyFill="1" applyBorder="1"/>
    <xf numFmtId="0" fontId="222" fillId="42" borderId="0" xfId="47" applyFont="1" applyFill="1" applyBorder="1" applyProtection="1"/>
    <xf numFmtId="0" fontId="222" fillId="66" borderId="0" xfId="0" applyFont="1" applyFill="1" applyBorder="1" applyAlignment="1">
      <alignment vertical="center" wrapText="1"/>
    </xf>
    <xf numFmtId="0" fontId="197" fillId="42" borderId="63" xfId="47" applyFont="1" applyFill="1" applyBorder="1" applyProtection="1"/>
    <xf numFmtId="0" fontId="197" fillId="42" borderId="64" xfId="47" applyFont="1" applyFill="1" applyBorder="1" applyProtection="1"/>
    <xf numFmtId="0" fontId="226" fillId="42" borderId="0" xfId="47" applyFont="1" applyFill="1" applyBorder="1" applyAlignment="1">
      <alignment vertical="center"/>
    </xf>
    <xf numFmtId="0" fontId="222" fillId="66" borderId="63" xfId="0" applyFont="1" applyFill="1" applyBorder="1" applyAlignment="1">
      <alignment vertical="center" wrapText="1"/>
    </xf>
    <xf numFmtId="0" fontId="222" fillId="66" borderId="64" xfId="0" applyFont="1" applyFill="1" applyBorder="1" applyAlignment="1">
      <alignment vertical="center" wrapText="1"/>
    </xf>
    <xf numFmtId="0" fontId="222" fillId="66" borderId="82" xfId="0" applyFont="1" applyFill="1" applyBorder="1" applyAlignment="1">
      <alignment vertical="center" wrapText="1"/>
    </xf>
    <xf numFmtId="0" fontId="222" fillId="42" borderId="0" xfId="47" applyFont="1" applyFill="1" applyBorder="1" applyAlignment="1">
      <alignment horizontal="left" vertical="center" wrapText="1"/>
    </xf>
    <xf numFmtId="0" fontId="227" fillId="0" borderId="0" xfId="34" applyFont="1" applyBorder="1" applyAlignment="1">
      <alignment horizontal="right" vertical="center"/>
    </xf>
    <xf numFmtId="0" fontId="4" fillId="54" borderId="43" xfId="45" applyFont="1" applyFill="1" applyBorder="1" applyAlignment="1" applyProtection="1">
      <alignment horizontal="center" vertical="center"/>
      <protection locked="0"/>
    </xf>
    <xf numFmtId="0" fontId="35" fillId="44" borderId="77" xfId="45" applyFont="1" applyFill="1" applyBorder="1" applyAlignment="1" applyProtection="1">
      <alignment horizontal="left" vertical="center" wrapText="1"/>
      <protection locked="0"/>
    </xf>
    <xf numFmtId="0" fontId="229" fillId="26" borderId="0" xfId="0" applyFont="1" applyFill="1" applyBorder="1" applyAlignment="1">
      <alignment horizontal="right" vertical="center"/>
    </xf>
    <xf numFmtId="0" fontId="4" fillId="54" borderId="0" xfId="47" applyFill="1"/>
    <xf numFmtId="0" fontId="227" fillId="54" borderId="0" xfId="34" applyFont="1" applyFill="1" applyBorder="1" applyAlignment="1">
      <alignment horizontal="right" vertical="center"/>
    </xf>
    <xf numFmtId="0" fontId="191" fillId="54" borderId="0" xfId="47" applyFont="1" applyFill="1" applyBorder="1" applyAlignment="1">
      <alignment horizontal="right" vertical="center" wrapText="1"/>
    </xf>
    <xf numFmtId="0" fontId="231" fillId="67" borderId="0" xfId="34" applyFont="1" applyFill="1" applyBorder="1" applyAlignment="1" applyProtection="1">
      <alignment horizontal="center" vertical="center"/>
    </xf>
    <xf numFmtId="0" fontId="232" fillId="67" borderId="0" xfId="0" applyFont="1" applyFill="1" applyBorder="1" applyAlignment="1">
      <alignment horizontal="center" vertical="center"/>
    </xf>
    <xf numFmtId="0" fontId="232" fillId="67" borderId="104" xfId="0" applyFont="1" applyFill="1" applyBorder="1" applyAlignment="1">
      <alignment horizontal="center" vertical="center"/>
    </xf>
    <xf numFmtId="0" fontId="229" fillId="68" borderId="80" xfId="0" applyFont="1" applyFill="1" applyBorder="1" applyAlignment="1">
      <alignment horizontal="right" vertical="center"/>
    </xf>
    <xf numFmtId="0" fontId="232" fillId="67" borderId="80" xfId="0" applyFont="1" applyFill="1" applyBorder="1" applyAlignment="1">
      <alignment horizontal="center" vertical="center"/>
    </xf>
    <xf numFmtId="0" fontId="233" fillId="52" borderId="104" xfId="0" applyFont="1" applyFill="1" applyBorder="1" applyAlignment="1">
      <alignment horizontal="center" vertical="center"/>
    </xf>
    <xf numFmtId="0" fontId="228" fillId="41" borderId="104" xfId="0" applyFont="1" applyFill="1" applyBorder="1" applyAlignment="1">
      <alignment horizontal="right" vertical="center"/>
    </xf>
    <xf numFmtId="0" fontId="234" fillId="67" borderId="104" xfId="0" applyFont="1" applyFill="1" applyBorder="1" applyAlignment="1">
      <alignment horizontal="center" vertical="center" wrapText="1"/>
    </xf>
    <xf numFmtId="0" fontId="228" fillId="33" borderId="105" xfId="0" applyFont="1" applyFill="1" applyBorder="1" applyAlignment="1">
      <alignment horizontal="right" vertical="center"/>
    </xf>
    <xf numFmtId="0" fontId="229" fillId="52" borderId="105" xfId="0" applyFont="1" applyFill="1" applyBorder="1" applyAlignment="1">
      <alignment horizontal="right" vertical="center"/>
    </xf>
    <xf numFmtId="0" fontId="87" fillId="49" borderId="104" xfId="0" applyFont="1" applyFill="1" applyBorder="1" applyAlignment="1">
      <alignment horizontal="right" vertical="center"/>
    </xf>
    <xf numFmtId="0" fontId="233" fillId="26" borderId="104" xfId="0" applyFont="1" applyFill="1" applyBorder="1" applyAlignment="1">
      <alignment horizontal="center" vertical="center"/>
    </xf>
    <xf numFmtId="0" fontId="233" fillId="26" borderId="0" xfId="0" applyFont="1" applyFill="1" applyBorder="1" applyAlignment="1">
      <alignment horizontal="center" vertical="center"/>
    </xf>
    <xf numFmtId="0" fontId="236" fillId="26" borderId="104" xfId="0" applyFont="1" applyFill="1" applyBorder="1" applyAlignment="1">
      <alignment horizontal="center" vertical="center" wrapText="1"/>
    </xf>
    <xf numFmtId="0" fontId="174" fillId="61" borderId="0" xfId="45" applyFont="1" applyFill="1" applyBorder="1" applyAlignment="1" applyProtection="1">
      <alignment horizontal="left" vertical="center" wrapText="1"/>
    </xf>
    <xf numFmtId="0" fontId="30" fillId="61" borderId="0" xfId="45" applyFill="1" applyProtection="1"/>
    <xf numFmtId="0" fontId="121" fillId="54" borderId="77" xfId="45" applyFont="1" applyFill="1" applyBorder="1" applyAlignment="1" applyProtection="1">
      <alignment horizontal="center" vertical="center"/>
      <protection locked="0"/>
    </xf>
    <xf numFmtId="0" fontId="4" fillId="54" borderId="77" xfId="45" applyFont="1" applyFill="1" applyBorder="1" applyAlignment="1" applyProtection="1">
      <alignment horizontal="center" vertical="center"/>
    </xf>
    <xf numFmtId="0" fontId="0" fillId="0" borderId="0" xfId="0" applyAlignment="1">
      <alignment vertical="center"/>
    </xf>
    <xf numFmtId="0" fontId="148" fillId="69" borderId="0" xfId="0" applyFont="1" applyFill="1" applyBorder="1" applyAlignment="1">
      <alignment horizontal="right" vertical="center"/>
    </xf>
    <xf numFmtId="0" fontId="4" fillId="43" borderId="44" xfId="0" applyFont="1" applyFill="1" applyBorder="1" applyAlignment="1" applyProtection="1">
      <alignment horizontal="center" vertical="center" wrapText="1"/>
      <protection locked="0"/>
    </xf>
    <xf numFmtId="0" fontId="4" fillId="54" borderId="77" xfId="45" applyFont="1" applyFill="1" applyBorder="1" applyAlignment="1" applyProtection="1">
      <alignment horizontal="left" vertical="center"/>
      <protection locked="0"/>
    </xf>
    <xf numFmtId="0" fontId="4" fillId="54" borderId="77" xfId="45" applyFont="1" applyFill="1" applyBorder="1" applyAlignment="1" applyProtection="1">
      <alignment horizontal="center" vertical="center"/>
      <protection locked="0"/>
    </xf>
    <xf numFmtId="0" fontId="237" fillId="68" borderId="106" xfId="0" applyFont="1" applyFill="1" applyBorder="1" applyAlignment="1">
      <alignment horizontal="right" vertical="center"/>
    </xf>
    <xf numFmtId="0" fontId="3" fillId="42" borderId="77" xfId="45" applyFont="1" applyFill="1" applyBorder="1" applyAlignment="1">
      <alignment horizontal="center" vertical="center"/>
    </xf>
    <xf numFmtId="0" fontId="30" fillId="54" borderId="77" xfId="45" applyFill="1" applyBorder="1" applyAlignment="1" applyProtection="1">
      <alignment horizontal="center" vertical="center"/>
      <protection locked="0"/>
    </xf>
    <xf numFmtId="1" fontId="4" fillId="57" borderId="77" xfId="45" applyNumberFormat="1" applyFont="1" applyFill="1" applyBorder="1" applyAlignment="1" applyProtection="1">
      <alignment horizontal="center" vertical="center"/>
      <protection locked="0"/>
    </xf>
    <xf numFmtId="1" fontId="2" fillId="57" borderId="77" xfId="45" applyNumberFormat="1" applyFont="1" applyFill="1" applyBorder="1" applyAlignment="1" applyProtection="1">
      <alignment horizontal="center" vertical="center"/>
      <protection locked="0"/>
    </xf>
    <xf numFmtId="0" fontId="3" fillId="32" borderId="0" xfId="0" applyFont="1" applyFill="1" applyProtection="1">
      <protection locked="0"/>
    </xf>
    <xf numFmtId="0" fontId="0" fillId="0" borderId="0" xfId="0" applyProtection="1"/>
    <xf numFmtId="0" fontId="238" fillId="32" borderId="0" xfId="0" applyFont="1" applyFill="1" applyBorder="1" applyAlignment="1" applyProtection="1">
      <alignment horizontal="right"/>
    </xf>
    <xf numFmtId="169" fontId="4" fillId="56" borderId="21" xfId="25" applyNumberFormat="1" applyFont="1" applyFill="1" applyBorder="1" applyAlignment="1" applyProtection="1">
      <alignment horizontal="center"/>
    </xf>
    <xf numFmtId="169" fontId="4" fillId="56" borderId="21" xfId="25" applyNumberFormat="1" applyFont="1" applyFill="1" applyBorder="1" applyProtection="1"/>
    <xf numFmtId="169" fontId="4" fillId="56" borderId="20" xfId="25" applyNumberFormat="1" applyFont="1" applyFill="1" applyBorder="1" applyAlignment="1" applyProtection="1">
      <alignment horizontal="center"/>
    </xf>
    <xf numFmtId="169" fontId="35" fillId="0" borderId="22" xfId="25" applyNumberFormat="1" applyFont="1" applyBorder="1" applyProtection="1"/>
    <xf numFmtId="169" fontId="95" fillId="25" borderId="0" xfId="1" applyNumberFormat="1" applyBorder="1" applyProtection="1"/>
    <xf numFmtId="169" fontId="95" fillId="0" borderId="0" xfId="25" applyNumberFormat="1" applyFont="1" applyBorder="1" applyProtection="1"/>
    <xf numFmtId="169" fontId="95" fillId="0" borderId="0" xfId="25" applyNumberFormat="1" applyFont="1" applyProtection="1"/>
    <xf numFmtId="169" fontId="95" fillId="25" borderId="23" xfId="1" applyNumberFormat="1" applyBorder="1" applyProtection="1"/>
    <xf numFmtId="169" fontId="95" fillId="25" borderId="24" xfId="1" applyNumberFormat="1" applyBorder="1" applyProtection="1"/>
    <xf numFmtId="0" fontId="95" fillId="25" borderId="24" xfId="1" applyFont="1" applyBorder="1" applyProtection="1"/>
    <xf numFmtId="0" fontId="95" fillId="25" borderId="24" xfId="1" applyBorder="1" applyProtection="1"/>
    <xf numFmtId="0" fontId="95" fillId="25" borderId="25" xfId="1" applyBorder="1" applyProtection="1"/>
    <xf numFmtId="169" fontId="101" fillId="25" borderId="26" xfId="1" applyNumberFormat="1" applyFont="1" applyBorder="1" applyProtection="1"/>
    <xf numFmtId="169" fontId="4" fillId="56" borderId="20" xfId="25" applyNumberFormat="1" applyFont="1" applyFill="1" applyBorder="1" applyProtection="1"/>
    <xf numFmtId="170" fontId="95" fillId="57" borderId="20" xfId="1" applyNumberFormat="1" applyFont="1" applyFill="1" applyBorder="1" applyProtection="1"/>
    <xf numFmtId="170" fontId="95" fillId="57" borderId="27" xfId="1" applyNumberFormat="1" applyFill="1" applyBorder="1" applyProtection="1"/>
    <xf numFmtId="0" fontId="95" fillId="25" borderId="26" xfId="1" applyBorder="1" applyProtection="1"/>
    <xf numFmtId="170" fontId="95" fillId="57" borderId="20" xfId="1" applyNumberFormat="1" applyFill="1" applyBorder="1" applyProtection="1"/>
    <xf numFmtId="169" fontId="101" fillId="25" borderId="28" xfId="1" applyNumberFormat="1" applyFont="1" applyBorder="1" applyProtection="1"/>
    <xf numFmtId="169" fontId="95" fillId="25" borderId="29" xfId="1" applyNumberFormat="1" applyBorder="1" applyProtection="1"/>
    <xf numFmtId="169" fontId="4" fillId="56" borderId="30" xfId="25" applyNumberFormat="1" applyFont="1" applyFill="1" applyBorder="1" applyProtection="1"/>
    <xf numFmtId="170" fontId="95" fillId="57" borderId="30" xfId="1" applyNumberFormat="1" applyFill="1" applyBorder="1" applyProtection="1"/>
    <xf numFmtId="0" fontId="0" fillId="32" borderId="0" xfId="0" applyFont="1" applyFill="1" applyBorder="1" applyProtection="1"/>
    <xf numFmtId="0" fontId="31" fillId="40" borderId="0" xfId="47" applyFont="1" applyFill="1" applyBorder="1" applyAlignment="1" applyProtection="1">
      <alignment vertical="center" wrapText="1"/>
    </xf>
    <xf numFmtId="0" fontId="31" fillId="40" borderId="0" xfId="47" applyFont="1" applyFill="1" applyBorder="1" applyAlignment="1" applyProtection="1">
      <alignment horizontal="left" vertical="center" wrapText="1"/>
    </xf>
    <xf numFmtId="0" fontId="60" fillId="40" borderId="0" xfId="47" applyFont="1" applyFill="1" applyBorder="1" applyAlignment="1">
      <alignment vertical="center"/>
    </xf>
    <xf numFmtId="0" fontId="19" fillId="51" borderId="0" xfId="47" applyFont="1" applyFill="1" applyBorder="1" applyAlignment="1" applyProtection="1">
      <alignment vertical="center"/>
    </xf>
    <xf numFmtId="0" fontId="18" fillId="51" borderId="0" xfId="47" applyFont="1" applyFill="1" applyBorder="1" applyAlignment="1">
      <alignment vertical="center"/>
    </xf>
    <xf numFmtId="0" fontId="19" fillId="51" borderId="0" xfId="47" applyFont="1" applyFill="1" applyBorder="1" applyAlignment="1">
      <alignment vertical="center"/>
    </xf>
    <xf numFmtId="0" fontId="32" fillId="51" borderId="0" xfId="47" applyFont="1" applyFill="1" applyBorder="1" applyAlignment="1">
      <alignment vertical="center"/>
    </xf>
    <xf numFmtId="0" fontId="0" fillId="32" borderId="0" xfId="0" applyFill="1" applyProtection="1"/>
    <xf numFmtId="0" fontId="0" fillId="32" borderId="0" xfId="0" applyFill="1" applyProtection="1">
      <protection locked="0"/>
    </xf>
    <xf numFmtId="0" fontId="3" fillId="32" borderId="0" xfId="0" applyFont="1" applyFill="1" applyAlignment="1">
      <alignment horizontal="justify" vertical="center"/>
    </xf>
    <xf numFmtId="0" fontId="3" fillId="31" borderId="0" xfId="0" applyFont="1" applyFill="1" applyAlignment="1">
      <alignment horizontal="left" vertical="top"/>
    </xf>
    <xf numFmtId="0" fontId="3" fillId="31" borderId="0" xfId="0" applyFont="1" applyFill="1"/>
    <xf numFmtId="0" fontId="4" fillId="59" borderId="43" xfId="45" applyFont="1" applyFill="1" applyBorder="1" applyAlignment="1" applyProtection="1">
      <alignment horizontal="left" vertical="center"/>
      <protection locked="0"/>
    </xf>
    <xf numFmtId="0" fontId="0" fillId="32" borderId="0" xfId="0" applyFill="1" applyBorder="1" applyProtection="1"/>
    <xf numFmtId="0" fontId="4" fillId="32" borderId="0" xfId="45" applyFont="1" applyFill="1" applyBorder="1" applyAlignment="1" applyProtection="1">
      <alignment horizontal="left" vertical="center"/>
      <protection locked="0"/>
    </xf>
    <xf numFmtId="0" fontId="3" fillId="31" borderId="0" xfId="0" applyFont="1" applyFill="1" applyAlignment="1">
      <alignment horizontal="left"/>
    </xf>
    <xf numFmtId="0" fontId="0" fillId="54" borderId="0" xfId="0" applyFill="1" applyProtection="1"/>
    <xf numFmtId="0" fontId="177" fillId="32" borderId="0" xfId="0" applyFont="1" applyFill="1" applyProtection="1"/>
    <xf numFmtId="0" fontId="78" fillId="32" borderId="0" xfId="0" applyFont="1" applyFill="1" applyProtection="1">
      <protection locked="0"/>
    </xf>
    <xf numFmtId="0" fontId="3" fillId="32" borderId="0" xfId="0" applyFont="1" applyFill="1" applyBorder="1" applyAlignment="1" applyProtection="1">
      <alignment horizontal="center" vertical="center"/>
      <protection locked="0"/>
    </xf>
    <xf numFmtId="0" fontId="3" fillId="31" borderId="0" xfId="0" applyFont="1" applyFill="1" applyAlignment="1">
      <alignment horizontal="justify" vertical="center"/>
    </xf>
    <xf numFmtId="0" fontId="3" fillId="32" borderId="0" xfId="0" applyFont="1" applyFill="1" applyAlignment="1">
      <alignment horizontal="left" vertical="top"/>
    </xf>
    <xf numFmtId="0" fontId="156" fillId="31" borderId="0" xfId="0" applyFont="1" applyFill="1" applyProtection="1"/>
    <xf numFmtId="0" fontId="3" fillId="32" borderId="0" xfId="0" applyFont="1" applyFill="1" applyAlignment="1">
      <alignment horizontal="left"/>
    </xf>
    <xf numFmtId="0" fontId="0" fillId="31" borderId="0" xfId="0" applyFill="1" applyBorder="1" applyProtection="1"/>
    <xf numFmtId="0" fontId="179" fillId="31" borderId="0" xfId="0" applyFont="1" applyFill="1" applyProtection="1"/>
    <xf numFmtId="0" fontId="239" fillId="32" borderId="0" xfId="0" applyFont="1" applyFill="1" applyBorder="1" applyProtection="1"/>
    <xf numFmtId="0" fontId="239" fillId="31" borderId="0" xfId="0" applyFont="1" applyFill="1" applyBorder="1" applyProtection="1"/>
    <xf numFmtId="0" fontId="3" fillId="44" borderId="43" xfId="0" applyFont="1" applyFill="1" applyBorder="1" applyAlignment="1" applyProtection="1">
      <alignment horizontal="center" vertical="center"/>
      <protection locked="0"/>
    </xf>
    <xf numFmtId="0" fontId="3" fillId="54" borderId="43" xfId="0" applyFont="1" applyFill="1" applyBorder="1" applyAlignment="1" applyProtection="1">
      <alignment horizontal="center" vertical="center"/>
      <protection locked="0"/>
    </xf>
    <xf numFmtId="0" fontId="2" fillId="54" borderId="43" xfId="0" applyFont="1" applyFill="1" applyBorder="1" applyAlignment="1" applyProtection="1">
      <alignment horizontal="center" vertical="center"/>
      <protection locked="0"/>
    </xf>
    <xf numFmtId="169" fontId="4" fillId="56" borderId="31" xfId="25" applyNumberFormat="1" applyFont="1" applyFill="1" applyBorder="1" applyAlignment="1" applyProtection="1">
      <alignment horizontal="center"/>
    </xf>
    <xf numFmtId="169" fontId="4" fillId="56" borderId="32" xfId="25" applyNumberFormat="1" applyFont="1" applyFill="1" applyBorder="1" applyAlignment="1" applyProtection="1">
      <alignment horizontal="center"/>
    </xf>
    <xf numFmtId="168" fontId="2" fillId="56" borderId="94" xfId="25" applyNumberFormat="1" applyFont="1" applyFill="1" applyBorder="1" applyAlignment="1" applyProtection="1">
      <alignment horizontal="center" vertical="center"/>
    </xf>
    <xf numFmtId="168" fontId="2" fillId="56" borderId="107" xfId="25" applyNumberFormat="1" applyFont="1" applyFill="1" applyBorder="1" applyAlignment="1" applyProtection="1">
      <alignment horizontal="center" vertical="center"/>
    </xf>
    <xf numFmtId="168" fontId="2" fillId="56" borderId="108" xfId="25" applyNumberFormat="1" applyFont="1" applyFill="1" applyBorder="1" applyAlignment="1" applyProtection="1">
      <alignment horizontal="center" vertical="center"/>
    </xf>
    <xf numFmtId="168" fontId="2" fillId="56" borderId="109" xfId="25" applyNumberFormat="1" applyFont="1" applyFill="1" applyBorder="1" applyAlignment="1" applyProtection="1">
      <alignment horizontal="center" vertical="center"/>
    </xf>
    <xf numFmtId="168" fontId="4" fillId="56" borderId="94" xfId="25" applyNumberFormat="1" applyFont="1" applyFill="1" applyBorder="1" applyAlignment="1" applyProtection="1">
      <alignment horizontal="center" vertical="center"/>
    </xf>
    <xf numFmtId="169" fontId="4" fillId="56" borderId="107" xfId="25" applyNumberFormat="1" applyFont="1" applyFill="1" applyBorder="1" applyAlignment="1" applyProtection="1">
      <alignment horizontal="center" vertical="center"/>
    </xf>
    <xf numFmtId="169" fontId="4" fillId="56" borderId="108" xfId="25" applyNumberFormat="1" applyFont="1" applyFill="1" applyBorder="1" applyAlignment="1" applyProtection="1">
      <alignment horizontal="center" vertical="center"/>
    </xf>
    <xf numFmtId="169" fontId="4" fillId="56" borderId="109" xfId="25" applyNumberFormat="1" applyFont="1" applyFill="1" applyBorder="1" applyAlignment="1" applyProtection="1">
      <alignment horizontal="center" vertical="center"/>
    </xf>
    <xf numFmtId="169" fontId="4" fillId="54" borderId="94" xfId="25" applyNumberFormat="1" applyFont="1" applyFill="1" applyBorder="1" applyAlignment="1" applyProtection="1">
      <alignment horizontal="center" vertical="center"/>
      <protection locked="0"/>
    </xf>
    <xf numFmtId="169" fontId="4" fillId="54" borderId="107" xfId="25" applyNumberFormat="1" applyFont="1" applyFill="1" applyBorder="1" applyAlignment="1" applyProtection="1">
      <alignment horizontal="center" vertical="center"/>
      <protection locked="0"/>
    </xf>
    <xf numFmtId="169" fontId="4" fillId="54" borderId="108" xfId="25" applyNumberFormat="1" applyFont="1" applyFill="1" applyBorder="1" applyAlignment="1" applyProtection="1">
      <alignment horizontal="center" vertical="center"/>
      <protection locked="0"/>
    </xf>
    <xf numFmtId="169" fontId="4" fillId="54" borderId="109" xfId="25" applyNumberFormat="1" applyFont="1" applyFill="1" applyBorder="1" applyAlignment="1" applyProtection="1">
      <alignment horizontal="center" vertical="center"/>
      <protection locked="0"/>
    </xf>
    <xf numFmtId="169" fontId="4" fillId="56" borderId="94" xfId="25" applyNumberFormat="1" applyFont="1" applyFill="1" applyBorder="1" applyAlignment="1" applyProtection="1">
      <alignment horizontal="center" vertical="center"/>
    </xf>
    <xf numFmtId="0" fontId="80" fillId="32" borderId="0" xfId="0" applyFont="1" applyFill="1" applyAlignment="1" applyProtection="1">
      <alignment wrapText="1"/>
    </xf>
    <xf numFmtId="0" fontId="80" fillId="32" borderId="0" xfId="0" applyFont="1" applyFill="1" applyBorder="1" applyAlignment="1" applyProtection="1">
      <alignment wrapText="1"/>
    </xf>
    <xf numFmtId="0" fontId="35" fillId="32" borderId="0" xfId="0" applyFont="1" applyFill="1" applyBorder="1" applyProtection="1"/>
    <xf numFmtId="0" fontId="35" fillId="32" borderId="22" xfId="0" applyFont="1" applyFill="1" applyBorder="1" applyProtection="1"/>
    <xf numFmtId="0" fontId="95" fillId="32" borderId="0" xfId="1" applyFill="1" applyBorder="1" applyProtection="1"/>
    <xf numFmtId="0" fontId="0" fillId="32" borderId="0" xfId="0" applyFill="1" applyAlignment="1" applyProtection="1">
      <alignment horizontal="right"/>
    </xf>
    <xf numFmtId="169" fontId="95" fillId="32" borderId="0" xfId="25" applyNumberFormat="1" applyFont="1" applyFill="1" applyProtection="1"/>
    <xf numFmtId="165" fontId="0" fillId="32" borderId="0" xfId="0" applyNumberFormat="1" applyFill="1" applyProtection="1"/>
    <xf numFmtId="9" fontId="2" fillId="54" borderId="43" xfId="0" applyNumberFormat="1" applyFont="1" applyFill="1" applyBorder="1" applyAlignment="1" applyProtection="1">
      <alignment horizontal="center" vertical="center"/>
      <protection locked="0"/>
    </xf>
    <xf numFmtId="0" fontId="2" fillId="54" borderId="94" xfId="0" applyFont="1" applyFill="1" applyBorder="1" applyAlignment="1" applyProtection="1">
      <alignment horizontal="center" vertical="center"/>
      <protection locked="0"/>
    </xf>
    <xf numFmtId="0" fontId="121" fillId="32" borderId="0" xfId="0" applyFont="1" applyFill="1" applyAlignment="1" applyProtection="1">
      <alignment horizontal="left" vertical="center"/>
    </xf>
    <xf numFmtId="0" fontId="121" fillId="32" borderId="0" xfId="0" applyFont="1" applyFill="1" applyBorder="1" applyAlignment="1" applyProtection="1">
      <alignment horizontal="center" vertical="center"/>
    </xf>
    <xf numFmtId="0" fontId="121" fillId="32" borderId="0" xfId="0" applyFont="1" applyFill="1" applyAlignment="1" applyProtection="1">
      <alignment horizontal="center" vertical="center"/>
    </xf>
    <xf numFmtId="169" fontId="4" fillId="56" borderId="43" xfId="25" applyNumberFormat="1" applyFont="1" applyFill="1" applyBorder="1" applyAlignment="1" applyProtection="1">
      <alignment horizontal="center" vertical="center"/>
    </xf>
    <xf numFmtId="171" fontId="2" fillId="56" borderId="43" xfId="59" applyNumberFormat="1" applyFont="1" applyFill="1" applyBorder="1" applyAlignment="1" applyProtection="1">
      <alignment horizontal="center" vertical="center"/>
    </xf>
    <xf numFmtId="1" fontId="2" fillId="56" borderId="43" xfId="59" applyNumberFormat="1" applyFont="1" applyFill="1" applyBorder="1" applyAlignment="1" applyProtection="1">
      <alignment horizontal="center" vertical="center"/>
    </xf>
    <xf numFmtId="9" fontId="2" fillId="56" borderId="43" xfId="59" applyFont="1" applyFill="1" applyBorder="1" applyAlignment="1" applyProtection="1">
      <alignment horizontal="center" vertical="center"/>
    </xf>
    <xf numFmtId="1" fontId="2" fillId="56" borderId="43" xfId="0" applyNumberFormat="1" applyFont="1" applyFill="1" applyBorder="1" applyAlignment="1" applyProtection="1">
      <alignment horizontal="center"/>
    </xf>
    <xf numFmtId="0" fontId="4" fillId="63" borderId="0" xfId="45" applyFont="1" applyFill="1" applyBorder="1" applyAlignment="1" applyProtection="1"/>
    <xf numFmtId="0" fontId="240" fillId="63" borderId="0" xfId="34" applyFont="1" applyFill="1" applyBorder="1">
      <alignment vertical="center"/>
    </xf>
    <xf numFmtId="0" fontId="210" fillId="44" borderId="43" xfId="0" applyFont="1" applyFill="1" applyBorder="1" applyAlignment="1" applyProtection="1">
      <alignment horizontal="center"/>
      <protection locked="0"/>
    </xf>
    <xf numFmtId="0" fontId="3" fillId="31" borderId="0" xfId="0" applyFont="1" applyFill="1" applyProtection="1"/>
    <xf numFmtId="0" fontId="5" fillId="32" borderId="0" xfId="0" applyFont="1" applyFill="1" applyProtection="1"/>
    <xf numFmtId="0" fontId="179" fillId="32" borderId="0" xfId="0" applyFont="1" applyFill="1" applyProtection="1"/>
    <xf numFmtId="0" fontId="4" fillId="54" borderId="77" xfId="45" applyFont="1" applyFill="1" applyBorder="1" applyAlignment="1" applyProtection="1">
      <alignment horizontal="center" vertical="center" wrapText="1"/>
      <protection locked="0"/>
    </xf>
    <xf numFmtId="0" fontId="88" fillId="42" borderId="0" xfId="47" applyFont="1" applyFill="1" applyBorder="1" applyAlignment="1">
      <alignment vertical="center"/>
    </xf>
    <xf numFmtId="0" fontId="4" fillId="41" borderId="43" xfId="45" applyFont="1" applyFill="1" applyBorder="1" applyAlignment="1" applyProtection="1">
      <alignment horizontal="center" vertical="center"/>
      <protection locked="0"/>
    </xf>
    <xf numFmtId="0" fontId="4" fillId="41" borderId="43" xfId="45" applyFont="1" applyFill="1" applyBorder="1" applyAlignment="1" applyProtection="1">
      <alignment horizontal="center" vertical="center" wrapText="1"/>
      <protection locked="0"/>
    </xf>
    <xf numFmtId="0" fontId="4" fillId="57" borderId="43" xfId="45" applyFont="1" applyFill="1" applyBorder="1" applyAlignment="1" applyProtection="1">
      <alignment horizontal="center" vertical="center" wrapText="1"/>
      <protection locked="0"/>
    </xf>
    <xf numFmtId="0" fontId="4" fillId="42" borderId="77" xfId="45" applyFont="1" applyFill="1" applyBorder="1" applyAlignment="1" applyProtection="1">
      <alignment horizontal="center" vertical="center"/>
      <protection locked="0"/>
    </xf>
    <xf numFmtId="0" fontId="4" fillId="54" borderId="77" xfId="45" applyFont="1" applyFill="1" applyBorder="1" applyAlignment="1" applyProtection="1">
      <alignment horizontal="center"/>
      <protection locked="0"/>
    </xf>
    <xf numFmtId="166" fontId="4" fillId="42" borderId="77" xfId="45" applyNumberFormat="1" applyFont="1" applyFill="1" applyBorder="1" applyAlignment="1" applyProtection="1">
      <alignment horizontal="center" vertical="center"/>
      <protection locked="0"/>
    </xf>
    <xf numFmtId="0" fontId="4" fillId="0" borderId="77" xfId="45" applyFont="1" applyFill="1" applyBorder="1" applyAlignment="1" applyProtection="1">
      <alignment horizontal="center" vertical="center" wrapText="1"/>
      <protection locked="0"/>
    </xf>
    <xf numFmtId="1" fontId="3" fillId="54" borderId="43" xfId="59" applyNumberFormat="1" applyFont="1" applyFill="1" applyBorder="1" applyAlignment="1" applyProtection="1">
      <alignment horizontal="center" vertical="center"/>
      <protection locked="0"/>
    </xf>
    <xf numFmtId="0" fontId="241" fillId="67" borderId="104" xfId="0" applyFont="1" applyFill="1" applyBorder="1" applyAlignment="1" applyProtection="1">
      <alignment horizontal="center" vertical="center"/>
    </xf>
    <xf numFmtId="0" fontId="220" fillId="65" borderId="0" xfId="34" applyFont="1" applyFill="1" applyAlignment="1" applyProtection="1">
      <alignment horizontal="right" vertical="center"/>
      <protection locked="0"/>
    </xf>
    <xf numFmtId="0" fontId="102" fillId="33" borderId="0" xfId="0" applyFont="1" applyFill="1" applyProtection="1">
      <protection locked="0"/>
    </xf>
    <xf numFmtId="0" fontId="102" fillId="32" borderId="0" xfId="0" applyFont="1" applyFill="1" applyProtection="1">
      <protection locked="0"/>
    </xf>
    <xf numFmtId="0" fontId="102" fillId="32" borderId="0" xfId="0" applyFont="1" applyFill="1" applyBorder="1" applyProtection="1">
      <protection locked="0"/>
    </xf>
    <xf numFmtId="0" fontId="102" fillId="0" borderId="0" xfId="0" applyFont="1" applyProtection="1">
      <protection locked="0"/>
    </xf>
    <xf numFmtId="0" fontId="102" fillId="32" borderId="0" xfId="0" applyFont="1" applyFill="1" applyBorder="1" applyAlignment="1" applyProtection="1">
      <alignment horizontal="right" vertical="center"/>
      <protection locked="0"/>
    </xf>
    <xf numFmtId="0" fontId="102" fillId="0" borderId="0" xfId="0" applyFont="1" applyBorder="1" applyProtection="1">
      <protection locked="0"/>
    </xf>
    <xf numFmtId="0" fontId="8" fillId="32" borderId="0" xfId="0" applyFont="1" applyFill="1" applyBorder="1" applyAlignment="1" applyProtection="1">
      <alignment vertical="center" wrapText="1"/>
      <protection locked="0"/>
    </xf>
    <xf numFmtId="0" fontId="8" fillId="31" borderId="0" xfId="0" applyFont="1" applyFill="1" applyProtection="1">
      <protection locked="0"/>
    </xf>
    <xf numFmtId="0" fontId="8" fillId="32" borderId="0" xfId="0" applyFont="1" applyFill="1" applyProtection="1">
      <protection locked="0"/>
    </xf>
    <xf numFmtId="0" fontId="93" fillId="51" borderId="0" xfId="47" applyFont="1" applyFill="1" applyBorder="1" applyAlignment="1" applyProtection="1">
      <alignment vertical="center"/>
      <protection locked="0"/>
    </xf>
    <xf numFmtId="0" fontId="31" fillId="40" borderId="0" xfId="47" applyFont="1" applyFill="1" applyBorder="1" applyAlignment="1" applyProtection="1">
      <alignment vertical="center" wrapText="1"/>
    </xf>
    <xf numFmtId="0" fontId="210" fillId="54" borderId="43" xfId="0" applyFont="1" applyFill="1" applyBorder="1" applyAlignment="1" applyProtection="1">
      <alignment horizontal="center" vertical="center"/>
      <protection locked="0"/>
    </xf>
    <xf numFmtId="0" fontId="0" fillId="40" borderId="0" xfId="0" applyFill="1" applyAlignment="1">
      <alignment vertical="center" wrapText="1"/>
    </xf>
    <xf numFmtId="1" fontId="128" fillId="51" borderId="0" xfId="47" applyNumberFormat="1" applyFont="1" applyFill="1" applyAlignment="1" applyProtection="1">
      <alignment horizontal="center" vertical="center"/>
      <protection locked="0"/>
    </xf>
    <xf numFmtId="0" fontId="90" fillId="42" borderId="0" xfId="47" applyFont="1" applyFill="1" applyBorder="1" applyAlignment="1">
      <alignment vertical="center"/>
    </xf>
    <xf numFmtId="0" fontId="233" fillId="67" borderId="104" xfId="0" applyFont="1" applyFill="1" applyBorder="1" applyAlignment="1">
      <alignment horizontal="center" vertical="center" wrapText="1"/>
    </xf>
    <xf numFmtId="0" fontId="228" fillId="41" borderId="0" xfId="0" applyFont="1" applyFill="1" applyBorder="1" applyAlignment="1">
      <alignment horizontal="right" vertical="center" wrapText="1"/>
    </xf>
    <xf numFmtId="0" fontId="229" fillId="26" borderId="104" xfId="0" applyFont="1" applyFill="1" applyBorder="1" applyAlignment="1">
      <alignment horizontal="right" vertical="center" wrapText="1"/>
    </xf>
    <xf numFmtId="0" fontId="235" fillId="49" borderId="104" xfId="0" applyFont="1" applyFill="1" applyBorder="1" applyAlignment="1">
      <alignment horizontal="right" vertical="center" wrapText="1"/>
    </xf>
    <xf numFmtId="0" fontId="35" fillId="55" borderId="77" xfId="45" applyFont="1" applyFill="1" applyBorder="1" applyAlignment="1" applyProtection="1">
      <alignment horizontal="center" vertical="center" wrapText="1"/>
    </xf>
    <xf numFmtId="0" fontId="116" fillId="78" borderId="165" xfId="45" applyFont="1" applyFill="1" applyBorder="1" applyAlignment="1" applyProtection="1">
      <alignment horizontal="left" vertical="top" wrapText="1"/>
    </xf>
    <xf numFmtId="0" fontId="2" fillId="55" borderId="77" xfId="47" applyFont="1" applyFill="1" applyBorder="1" applyAlignment="1" applyProtection="1">
      <alignment horizontal="center" vertical="center"/>
    </xf>
    <xf numFmtId="0" fontId="132" fillId="78" borderId="165" xfId="45" applyFont="1" applyFill="1" applyBorder="1" applyAlignment="1" applyProtection="1">
      <alignment horizontal="center" vertical="center" wrapText="1"/>
    </xf>
    <xf numFmtId="0" fontId="2" fillId="55" borderId="77" xfId="45" applyFont="1" applyFill="1" applyBorder="1" applyAlignment="1" applyProtection="1">
      <alignment horizontal="center" vertical="center" wrapText="1"/>
    </xf>
    <xf numFmtId="0" fontId="132" fillId="78" borderId="165" xfId="45" applyFont="1" applyFill="1" applyBorder="1" applyAlignment="1" applyProtection="1">
      <alignment horizontal="center" vertical="center" wrapText="1"/>
    </xf>
    <xf numFmtId="0" fontId="201" fillId="63" borderId="0" xfId="34" applyFont="1" applyFill="1" applyAlignment="1">
      <alignment horizontal="right" vertical="center"/>
    </xf>
    <xf numFmtId="0" fontId="236" fillId="63" borderId="0" xfId="34" applyFont="1" applyFill="1" applyAlignment="1">
      <alignment horizontal="center" vertical="center"/>
    </xf>
    <xf numFmtId="0" fontId="19" fillId="40" borderId="0" xfId="45" applyFont="1" applyFill="1" applyBorder="1" applyAlignment="1" applyProtection="1">
      <alignment vertical="center" wrapText="1"/>
    </xf>
    <xf numFmtId="0" fontId="264" fillId="0" borderId="165" xfId="45" applyFont="1" applyBorder="1" applyAlignment="1" applyProtection="1">
      <alignment horizontal="left" vertical="center"/>
    </xf>
    <xf numFmtId="0" fontId="121" fillId="0" borderId="165" xfId="45" applyFont="1" applyBorder="1" applyAlignment="1" applyProtection="1">
      <alignment horizontal="left" vertical="center" wrapText="1"/>
    </xf>
    <xf numFmtId="0" fontId="270" fillId="78" borderId="165" xfId="45" applyFont="1" applyFill="1" applyBorder="1" applyAlignment="1" applyProtection="1">
      <alignment horizontal="center" vertical="center" wrapText="1"/>
    </xf>
    <xf numFmtId="0" fontId="116" fillId="78" borderId="165" xfId="45" applyFont="1" applyFill="1" applyBorder="1" applyAlignment="1" applyProtection="1">
      <alignment horizontal="center" vertical="center" wrapText="1"/>
    </xf>
    <xf numFmtId="0" fontId="121" fillId="77" borderId="165" xfId="45" applyFont="1" applyFill="1" applyBorder="1" applyAlignment="1" applyProtection="1">
      <alignment horizontal="center" vertical="center"/>
      <protection locked="0"/>
    </xf>
    <xf numFmtId="0" fontId="132" fillId="78" borderId="165" xfId="45" applyFont="1" applyFill="1" applyBorder="1" applyAlignment="1" applyProtection="1">
      <alignment horizontal="center" vertical="center" wrapText="1"/>
    </xf>
    <xf numFmtId="0" fontId="2" fillId="55" borderId="77" xfId="45" applyFont="1" applyFill="1" applyBorder="1" applyAlignment="1" applyProtection="1">
      <alignment horizontal="center" vertical="center" wrapText="1"/>
    </xf>
    <xf numFmtId="0" fontId="116" fillId="78" borderId="165" xfId="45" applyFont="1" applyFill="1" applyBorder="1" applyAlignment="1" applyProtection="1">
      <alignment horizontal="center" vertical="center" wrapText="1"/>
    </xf>
    <xf numFmtId="0" fontId="41" fillId="31" borderId="0" xfId="45" applyFont="1" applyFill="1" applyBorder="1" applyAlignment="1">
      <alignment horizontal="left"/>
    </xf>
    <xf numFmtId="0" fontId="132" fillId="79" borderId="0" xfId="45" applyFont="1" applyFill="1" applyBorder="1" applyAlignment="1" applyProtection="1"/>
    <xf numFmtId="0" fontId="272" fillId="31" borderId="0" xfId="45" applyFont="1" applyFill="1" applyBorder="1" applyAlignment="1">
      <alignment horizontal="left" vertical="top"/>
    </xf>
    <xf numFmtId="0" fontId="272" fillId="32" borderId="0" xfId="45" applyFont="1" applyFill="1" applyBorder="1" applyAlignment="1">
      <alignment horizontal="left"/>
    </xf>
    <xf numFmtId="0" fontId="41" fillId="32" borderId="0" xfId="45" applyFont="1" applyFill="1" applyBorder="1" applyAlignment="1">
      <alignment horizontal="left"/>
    </xf>
    <xf numFmtId="0" fontId="8" fillId="32" borderId="0" xfId="45" applyFont="1" applyFill="1" applyBorder="1" applyAlignment="1" applyProtection="1">
      <alignment horizontal="left" vertical="center" wrapText="1"/>
    </xf>
    <xf numFmtId="0" fontId="0" fillId="81" borderId="0" xfId="45" applyFont="1" applyFill="1" applyBorder="1" applyAlignment="1" applyProtection="1">
      <alignment horizontal="left" vertical="center"/>
    </xf>
    <xf numFmtId="0" fontId="274" fillId="81" borderId="0" xfId="45" applyFont="1" applyFill="1" applyBorder="1" applyAlignment="1" applyProtection="1">
      <alignment horizontal="center" vertical="center"/>
    </xf>
    <xf numFmtId="0" fontId="275" fillId="81" borderId="0" xfId="45" applyFont="1" applyFill="1" applyBorder="1" applyAlignment="1" applyProtection="1">
      <alignment horizontal="center" vertical="center"/>
    </xf>
    <xf numFmtId="0" fontId="121" fillId="81" borderId="0" xfId="45" applyFont="1" applyFill="1" applyBorder="1" applyAlignment="1" applyProtection="1">
      <alignment horizontal="center" vertical="center"/>
    </xf>
    <xf numFmtId="0" fontId="271" fillId="32" borderId="0" xfId="45" applyFont="1" applyFill="1" applyBorder="1" applyAlignment="1">
      <alignment horizontal="left" vertical="top"/>
    </xf>
    <xf numFmtId="0" fontId="272" fillId="32" borderId="0" xfId="45" applyFont="1" applyFill="1" applyBorder="1" applyAlignment="1">
      <alignment horizontal="left" vertical="top"/>
    </xf>
    <xf numFmtId="0" fontId="276" fillId="79" borderId="0" xfId="45" applyFont="1" applyFill="1" applyBorder="1" applyAlignment="1">
      <alignment horizontal="left"/>
    </xf>
    <xf numFmtId="0" fontId="278" fillId="79" borderId="0" xfId="45" applyFont="1" applyFill="1" applyAlignment="1" applyProtection="1">
      <alignment horizontal="left" vertical="center"/>
    </xf>
    <xf numFmtId="0" fontId="246" fillId="79" borderId="0" xfId="45" applyFont="1" applyFill="1" applyAlignment="1" applyProtection="1">
      <alignment horizontal="justify" vertical="center"/>
    </xf>
    <xf numFmtId="0" fontId="276" fillId="79" borderId="0" xfId="45" applyFont="1" applyFill="1" applyBorder="1" applyAlignment="1">
      <alignment horizontal="left" vertical="top"/>
    </xf>
    <xf numFmtId="0" fontId="98" fillId="79" borderId="0" xfId="45" applyFont="1" applyFill="1" applyBorder="1" applyAlignment="1" applyProtection="1">
      <alignment vertical="center"/>
    </xf>
    <xf numFmtId="0" fontId="132" fillId="78" borderId="174" xfId="45" applyFont="1" applyFill="1" applyBorder="1" applyAlignment="1" applyProtection="1">
      <alignment horizontal="center" vertical="center" wrapText="1"/>
    </xf>
    <xf numFmtId="0" fontId="132" fillId="78" borderId="165" xfId="45" applyFont="1" applyFill="1" applyBorder="1" applyAlignment="1" applyProtection="1">
      <alignment horizontal="center" vertical="center" wrapText="1"/>
    </xf>
    <xf numFmtId="0" fontId="0" fillId="56" borderId="43" xfId="0" applyFill="1" applyBorder="1" applyAlignment="1" applyProtection="1">
      <alignment vertical="center"/>
    </xf>
    <xf numFmtId="0" fontId="128" fillId="33" borderId="58" xfId="0" applyFont="1" applyFill="1" applyBorder="1" applyAlignment="1" applyProtection="1">
      <alignment horizontal="right" vertical="center"/>
    </xf>
    <xf numFmtId="0" fontId="182" fillId="0" borderId="77" xfId="45" applyFont="1" applyFill="1" applyBorder="1" applyAlignment="1" applyProtection="1">
      <alignment horizontal="left" vertical="center" wrapText="1"/>
      <protection locked="0"/>
    </xf>
    <xf numFmtId="0" fontId="19" fillId="63" borderId="0" xfId="34" applyFont="1" applyFill="1" applyBorder="1" applyProtection="1">
      <alignment vertical="center"/>
      <protection locked="0"/>
    </xf>
    <xf numFmtId="0" fontId="281" fillId="32" borderId="0" xfId="0" applyFont="1" applyFill="1"/>
    <xf numFmtId="0" fontId="0" fillId="79" borderId="0" xfId="0" applyFont="1" applyFill="1" applyAlignment="1" applyProtection="1">
      <alignment horizontal="left"/>
    </xf>
    <xf numFmtId="0" fontId="0" fillId="79" borderId="0" xfId="0" applyFill="1" applyProtection="1"/>
    <xf numFmtId="0" fontId="0" fillId="81" borderId="0" xfId="0" applyFont="1" applyFill="1" applyBorder="1" applyAlignment="1" applyProtection="1">
      <alignment horizontal="left"/>
    </xf>
    <xf numFmtId="0" fontId="252" fillId="81" borderId="0" xfId="0" applyFont="1" applyFill="1" applyBorder="1" applyAlignment="1" applyProtection="1">
      <alignment horizontal="left"/>
      <protection locked="0"/>
    </xf>
    <xf numFmtId="0" fontId="252" fillId="81" borderId="0" xfId="0" applyFont="1" applyFill="1" applyBorder="1" applyAlignment="1" applyProtection="1">
      <alignment horizontal="left"/>
    </xf>
    <xf numFmtId="0" fontId="41" fillId="32" borderId="0" xfId="47" applyFont="1" applyFill="1" applyBorder="1" applyAlignment="1" applyProtection="1">
      <alignment horizontal="left" vertical="center"/>
    </xf>
    <xf numFmtId="0" fontId="0" fillId="81" borderId="0" xfId="0" applyFont="1" applyFill="1" applyAlignment="1" applyProtection="1">
      <alignment horizontal="left"/>
    </xf>
    <xf numFmtId="0" fontId="252" fillId="81" borderId="0" xfId="0" applyFont="1" applyFill="1" applyAlignment="1" applyProtection="1">
      <alignment horizontal="left"/>
      <protection locked="0"/>
    </xf>
    <xf numFmtId="0" fontId="0" fillId="81" borderId="185" xfId="0" applyFont="1" applyFill="1" applyBorder="1" applyAlignment="1" applyProtection="1">
      <alignment horizontal="left"/>
      <protection locked="0"/>
    </xf>
    <xf numFmtId="0" fontId="0" fillId="81" borderId="186" xfId="0" applyFont="1" applyFill="1" applyBorder="1" applyAlignment="1" applyProtection="1">
      <alignment horizontal="left"/>
      <protection locked="0"/>
    </xf>
    <xf numFmtId="172" fontId="283" fillId="81" borderId="0" xfId="70" applyNumberFormat="1" applyFont="1" applyFill="1" applyBorder="1" applyAlignment="1" applyProtection="1">
      <alignment horizontal="left"/>
      <protection locked="0"/>
    </xf>
    <xf numFmtId="0" fontId="0" fillId="81" borderId="0" xfId="0" applyFont="1" applyFill="1" applyBorder="1" applyAlignment="1" applyProtection="1">
      <alignment horizontal="left"/>
      <protection locked="0"/>
    </xf>
    <xf numFmtId="0" fontId="0" fillId="81" borderId="0" xfId="0" applyFont="1" applyFill="1" applyAlignment="1" applyProtection="1">
      <alignment horizontal="left"/>
      <protection locked="0"/>
    </xf>
    <xf numFmtId="0" fontId="284" fillId="81" borderId="0" xfId="0" applyFont="1" applyFill="1" applyAlignment="1" applyProtection="1">
      <alignment horizontal="left"/>
      <protection locked="0"/>
    </xf>
    <xf numFmtId="9" fontId="252" fillId="81" borderId="0" xfId="59" applyFont="1" applyFill="1" applyBorder="1" applyAlignment="1" applyProtection="1">
      <alignment horizontal="left"/>
      <protection locked="0"/>
    </xf>
    <xf numFmtId="0" fontId="282" fillId="81" borderId="0" xfId="0" applyFont="1" applyFill="1" applyProtection="1">
      <protection locked="0"/>
    </xf>
    <xf numFmtId="0" fontId="285" fillId="81" borderId="0" xfId="0" applyFont="1" applyFill="1" applyProtection="1">
      <protection locked="0"/>
    </xf>
    <xf numFmtId="0" fontId="266" fillId="83" borderId="187" xfId="45" applyFont="1" applyFill="1" applyBorder="1" applyAlignment="1" applyProtection="1">
      <alignment vertical="center"/>
    </xf>
    <xf numFmtId="0" fontId="266" fillId="83" borderId="187" xfId="45" applyFont="1" applyFill="1" applyBorder="1" applyAlignment="1" applyProtection="1">
      <alignment horizontal="center" vertical="center"/>
    </xf>
    <xf numFmtId="0" fontId="266" fillId="83" borderId="0" xfId="55" applyFont="1" applyFill="1" applyAlignment="1" applyProtection="1">
      <alignment horizontal="center" vertical="center"/>
    </xf>
    <xf numFmtId="0" fontId="121" fillId="84" borderId="188" xfId="45" applyFont="1" applyFill="1" applyBorder="1" applyAlignment="1" applyProtection="1">
      <alignment horizontal="left" vertical="center"/>
      <protection locked="0"/>
    </xf>
    <xf numFmtId="0" fontId="121" fillId="84" borderId="188" xfId="45" applyFont="1" applyFill="1" applyBorder="1" applyAlignment="1" applyProtection="1">
      <alignment horizontal="left" vertical="center" wrapText="1"/>
      <protection locked="0"/>
    </xf>
    <xf numFmtId="0" fontId="121" fillId="85" borderId="188" xfId="45" applyFont="1" applyFill="1" applyBorder="1" applyAlignment="1" applyProtection="1">
      <alignment horizontal="left" vertical="center"/>
      <protection locked="0"/>
    </xf>
    <xf numFmtId="0" fontId="121" fillId="86" borderId="188" xfId="0" applyFont="1" applyFill="1" applyBorder="1" applyAlignment="1" applyProtection="1">
      <alignment horizontal="right" vertical="center"/>
    </xf>
    <xf numFmtId="0" fontId="98" fillId="86" borderId="188" xfId="0" applyFont="1" applyFill="1" applyBorder="1" applyAlignment="1" applyProtection="1">
      <alignment horizontal="center" vertical="center" wrapText="1"/>
    </xf>
    <xf numFmtId="0" fontId="287" fillId="86" borderId="188" xfId="0" applyFont="1" applyFill="1" applyBorder="1" applyAlignment="1" applyProtection="1">
      <alignment horizontal="center" vertical="center" wrapText="1"/>
    </xf>
    <xf numFmtId="0" fontId="288" fillId="86" borderId="188" xfId="0" applyFont="1" applyFill="1" applyBorder="1" applyAlignment="1" applyProtection="1">
      <alignment horizontal="center" vertical="center"/>
    </xf>
    <xf numFmtId="0" fontId="287" fillId="86" borderId="188" xfId="0" applyFont="1" applyFill="1" applyBorder="1" applyAlignment="1" applyProtection="1">
      <alignment horizontal="center" vertical="center"/>
    </xf>
    <xf numFmtId="0" fontId="288" fillId="84" borderId="188" xfId="0" applyFont="1" applyFill="1" applyBorder="1" applyAlignment="1" applyProtection="1">
      <alignment horizontal="right" vertical="center"/>
    </xf>
    <xf numFmtId="0" fontId="121" fillId="84" borderId="188" xfId="0" applyFont="1" applyFill="1" applyBorder="1" applyAlignment="1" applyProtection="1">
      <alignment horizontal="right" vertical="center"/>
    </xf>
    <xf numFmtId="0" fontId="287" fillId="79" borderId="0" xfId="0" applyFont="1" applyFill="1" applyAlignment="1" applyProtection="1">
      <alignment horizontal="right" vertical="center" wrapText="1"/>
    </xf>
    <xf numFmtId="0" fontId="4" fillId="56" borderId="95" xfId="0" applyFont="1" applyFill="1" applyBorder="1" applyAlignment="1" applyProtection="1">
      <alignment horizontal="center" vertical="center"/>
      <protection locked="0"/>
    </xf>
    <xf numFmtId="0" fontId="4" fillId="56" borderId="44" xfId="0" applyFont="1" applyFill="1" applyBorder="1" applyAlignment="1" applyProtection="1">
      <alignment horizontal="center" vertical="center"/>
      <protection locked="0"/>
    </xf>
    <xf numFmtId="0" fontId="276" fillId="79" borderId="0" xfId="45" applyFont="1" applyFill="1" applyBorder="1" applyAlignment="1" applyProtection="1">
      <alignment horizontal="left" vertical="top"/>
    </xf>
    <xf numFmtId="0" fontId="272" fillId="32" borderId="0" xfId="45" applyFont="1" applyFill="1" applyBorder="1" applyAlignment="1" applyProtection="1">
      <alignment horizontal="left" vertical="top"/>
      <protection locked="0"/>
    </xf>
    <xf numFmtId="0" fontId="4" fillId="56" borderId="43" xfId="0" applyFont="1" applyFill="1" applyBorder="1" applyAlignment="1" applyProtection="1">
      <alignment horizontal="center"/>
      <protection locked="0"/>
    </xf>
    <xf numFmtId="0" fontId="4" fillId="56" borderId="43" xfId="0" applyFont="1" applyFill="1" applyBorder="1" applyAlignment="1" applyProtection="1">
      <alignment horizontal="center" vertical="center"/>
      <protection locked="0"/>
    </xf>
    <xf numFmtId="0" fontId="121" fillId="85" borderId="188" xfId="0" applyFont="1" applyFill="1" applyBorder="1" applyAlignment="1" applyProtection="1">
      <alignment horizontal="center" vertical="center"/>
      <protection locked="0"/>
    </xf>
    <xf numFmtId="0" fontId="121" fillId="85" borderId="188" xfId="0" applyFont="1" applyFill="1" applyBorder="1" applyAlignment="1" applyProtection="1">
      <alignment horizontal="center" vertical="center" wrapText="1"/>
      <protection locked="0"/>
    </xf>
    <xf numFmtId="0" fontId="288" fillId="85" borderId="188" xfId="0" applyFont="1" applyFill="1" applyBorder="1" applyAlignment="1" applyProtection="1">
      <alignment horizontal="center" vertical="center" wrapText="1"/>
      <protection locked="0"/>
    </xf>
    <xf numFmtId="0" fontId="121" fillId="85" borderId="188" xfId="0" applyFont="1" applyFill="1" applyBorder="1" applyAlignment="1">
      <alignment horizontal="right" vertical="center"/>
    </xf>
    <xf numFmtId="0" fontId="121" fillId="85" borderId="188" xfId="0" applyFont="1" applyFill="1" applyBorder="1" applyAlignment="1" applyProtection="1">
      <alignment horizontal="right" vertical="center"/>
    </xf>
    <xf numFmtId="0" fontId="0" fillId="81" borderId="0" xfId="0" applyFill="1" applyAlignment="1">
      <alignment vertical="center"/>
    </xf>
    <xf numFmtId="0" fontId="290" fillId="32" borderId="0" xfId="45" applyFont="1" applyFill="1" applyAlignment="1" applyProtection="1">
      <alignment vertical="center"/>
    </xf>
    <xf numFmtId="0" fontId="4" fillId="56" borderId="43" xfId="0" applyFont="1" applyFill="1" applyBorder="1" applyAlignment="1" applyProtection="1">
      <alignment horizontal="right" vertical="center"/>
    </xf>
    <xf numFmtId="0" fontId="133" fillId="33" borderId="0" xfId="0" applyFont="1" applyFill="1" applyAlignment="1">
      <alignment horizontal="right" vertical="center"/>
    </xf>
    <xf numFmtId="0" fontId="220" fillId="65" borderId="0" xfId="34" applyFont="1" applyFill="1" applyAlignment="1" applyProtection="1">
      <alignment horizontal="center" vertical="center"/>
      <protection locked="0"/>
    </xf>
    <xf numFmtId="0" fontId="125" fillId="87" borderId="44" xfId="0" applyFont="1" applyFill="1" applyBorder="1" applyAlignment="1">
      <alignment horizontal="center" wrapText="1"/>
    </xf>
    <xf numFmtId="0" fontId="125" fillId="87" borderId="44" xfId="0" applyFont="1" applyFill="1" applyBorder="1" applyAlignment="1">
      <alignment horizontal="center" vertical="center" wrapText="1"/>
    </xf>
    <xf numFmtId="0" fontId="125" fillId="87" borderId="44" xfId="0" applyFont="1" applyFill="1" applyBorder="1" applyAlignment="1">
      <alignment horizontal="center" vertical="center"/>
    </xf>
    <xf numFmtId="0" fontId="292" fillId="88" borderId="191" xfId="71" applyFont="1" applyFill="1" applyBorder="1" applyAlignment="1" applyProtection="1">
      <alignment horizontal="center" vertical="center"/>
    </xf>
    <xf numFmtId="0" fontId="292" fillId="89" borderId="191" xfId="71" applyFont="1" applyFill="1" applyBorder="1" applyAlignment="1" applyProtection="1">
      <alignment horizontal="center" vertical="center"/>
    </xf>
    <xf numFmtId="0" fontId="288" fillId="90" borderId="191" xfId="71" applyFont="1" applyFill="1" applyBorder="1" applyAlignment="1" applyProtection="1">
      <alignment horizontal="center" vertical="center"/>
    </xf>
    <xf numFmtId="0" fontId="288" fillId="91" borderId="39" xfId="71" applyFont="1" applyFill="1" applyBorder="1" applyAlignment="1" applyProtection="1">
      <alignment horizontal="center" vertical="center"/>
    </xf>
    <xf numFmtId="0" fontId="125" fillId="87" borderId="41" xfId="0" applyFont="1" applyFill="1" applyBorder="1" applyAlignment="1">
      <alignment horizontal="center" vertical="center" wrapText="1"/>
    </xf>
    <xf numFmtId="0" fontId="293" fillId="87" borderId="44" xfId="0" applyFont="1" applyFill="1" applyBorder="1" applyAlignment="1" applyProtection="1">
      <alignment horizontal="center" vertical="center" wrapText="1"/>
      <protection locked="0"/>
    </xf>
    <xf numFmtId="0" fontId="293" fillId="87" borderId="44" xfId="0" applyFont="1" applyFill="1" applyBorder="1" applyAlignment="1" applyProtection="1">
      <alignment horizontal="center" vertical="center"/>
      <protection locked="0"/>
    </xf>
    <xf numFmtId="0" fontId="266" fillId="87" borderId="188" xfId="0" applyFont="1" applyFill="1" applyBorder="1" applyAlignment="1">
      <alignment horizontal="center" vertical="center" wrapText="1"/>
    </xf>
    <xf numFmtId="0" fontId="294" fillId="87" borderId="188" xfId="0" applyFont="1" applyFill="1" applyBorder="1" applyAlignment="1" applyProtection="1">
      <alignment horizontal="center" vertical="center" wrapText="1"/>
      <protection locked="0"/>
    </xf>
    <xf numFmtId="0" fontId="295" fillId="31" borderId="0" xfId="0" applyFont="1" applyFill="1" applyBorder="1" applyAlignment="1">
      <alignment horizontal="left" vertical="center"/>
    </xf>
    <xf numFmtId="0" fontId="263" fillId="77" borderId="199" xfId="0" applyFont="1" applyFill="1" applyBorder="1" applyAlignment="1" applyProtection="1">
      <alignment horizontal="right" vertical="center" wrapText="1"/>
      <protection locked="0"/>
    </xf>
    <xf numFmtId="0" fontId="121" fillId="77" borderId="190" xfId="0" applyFont="1" applyFill="1" applyBorder="1" applyAlignment="1" applyProtection="1">
      <alignment horizontal="right" vertical="center" wrapText="1"/>
      <protection locked="0"/>
    </xf>
    <xf numFmtId="0" fontId="266" fillId="87" borderId="202" xfId="0" applyFont="1" applyFill="1" applyBorder="1" applyAlignment="1">
      <alignment horizontal="center" vertical="center" wrapText="1"/>
    </xf>
    <xf numFmtId="0" fontId="295" fillId="32" borderId="0" xfId="34" applyFont="1" applyFill="1" applyBorder="1" applyAlignment="1">
      <alignment vertical="top" wrapText="1"/>
    </xf>
    <xf numFmtId="0" fontId="3" fillId="32" borderId="0" xfId="0" applyFont="1" applyFill="1" applyAlignment="1" applyProtection="1">
      <alignment vertical="center"/>
      <protection locked="0"/>
    </xf>
    <xf numFmtId="0" fontId="263" fillId="77" borderId="199" xfId="0" applyFont="1" applyFill="1" applyBorder="1" applyAlignment="1" applyProtection="1">
      <alignment horizontal="right" vertical="center"/>
      <protection locked="0"/>
    </xf>
    <xf numFmtId="0" fontId="104" fillId="32" borderId="116" xfId="0" applyFont="1" applyFill="1" applyBorder="1" applyAlignment="1">
      <alignment vertical="top" wrapText="1"/>
    </xf>
    <xf numFmtId="0" fontId="133" fillId="33" borderId="0" xfId="0" applyFont="1" applyFill="1" applyAlignment="1">
      <alignment horizontal="left" vertical="center"/>
    </xf>
    <xf numFmtId="0" fontId="297" fillId="65" borderId="0" xfId="34" applyFont="1" applyFill="1" applyAlignment="1" applyProtection="1">
      <alignment horizontal="right" vertical="center"/>
      <protection locked="0"/>
    </xf>
    <xf numFmtId="0" fontId="297" fillId="65" borderId="0" xfId="34" applyFont="1" applyFill="1" applyAlignment="1" applyProtection="1">
      <alignment horizontal="left" vertical="center"/>
      <protection locked="0"/>
    </xf>
    <xf numFmtId="0" fontId="266" fillId="87" borderId="188" xfId="0" applyFont="1" applyFill="1" applyBorder="1" applyAlignment="1">
      <alignment vertical="center" wrapText="1"/>
    </xf>
    <xf numFmtId="0" fontId="266" fillId="87" borderId="188" xfId="0" applyFont="1" applyFill="1" applyBorder="1" applyAlignment="1" applyProtection="1">
      <alignment horizontal="center" vertical="center" wrapText="1"/>
      <protection locked="0"/>
    </xf>
    <xf numFmtId="0" fontId="298" fillId="31" borderId="46" xfId="0" applyFont="1" applyFill="1" applyBorder="1" applyAlignment="1">
      <alignment horizontal="left" vertical="top"/>
    </xf>
    <xf numFmtId="0" fontId="294" fillId="87" borderId="206" xfId="0" applyFont="1" applyFill="1" applyBorder="1" applyAlignment="1" applyProtection="1">
      <alignment horizontal="center" vertical="center" wrapText="1"/>
      <protection locked="0"/>
    </xf>
    <xf numFmtId="0" fontId="298" fillId="32" borderId="46" xfId="0" applyFont="1" applyFill="1" applyBorder="1" applyAlignment="1">
      <alignment horizontal="left" vertical="center"/>
    </xf>
    <xf numFmtId="0" fontId="301" fillId="32" borderId="0" xfId="0" applyFont="1" applyFill="1"/>
    <xf numFmtId="0" fontId="302" fillId="33" borderId="0" xfId="34" applyFont="1" applyFill="1" applyAlignment="1">
      <alignment horizontal="center" vertical="center"/>
    </xf>
    <xf numFmtId="0" fontId="303" fillId="84" borderId="207" xfId="0" applyFont="1" applyFill="1" applyBorder="1" applyAlignment="1">
      <alignment horizontal="left" vertical="center"/>
    </xf>
    <xf numFmtId="0" fontId="305" fillId="84" borderId="208" xfId="0" applyFont="1" applyFill="1" applyBorder="1" applyAlignment="1">
      <alignment horizontal="left" vertical="center"/>
    </xf>
    <xf numFmtId="0" fontId="303" fillId="84" borderId="209" xfId="0" applyFont="1" applyFill="1" applyBorder="1" applyAlignment="1">
      <alignment horizontal="left" vertical="center"/>
    </xf>
    <xf numFmtId="0" fontId="305" fillId="84" borderId="162" xfId="0" applyFont="1" applyFill="1" applyBorder="1" applyAlignment="1">
      <alignment horizontal="left" vertical="center"/>
    </xf>
    <xf numFmtId="0" fontId="283" fillId="81" borderId="0" xfId="0" applyFont="1" applyFill="1" applyAlignment="1">
      <alignment vertical="center"/>
    </xf>
    <xf numFmtId="0" fontId="305" fillId="81" borderId="0" xfId="0" applyFont="1" applyFill="1" applyAlignment="1">
      <alignment vertical="center"/>
    </xf>
    <xf numFmtId="0" fontId="266" fillId="92" borderId="211" xfId="0" applyFont="1" applyFill="1" applyBorder="1" applyAlignment="1" applyProtection="1">
      <alignment horizontal="center" vertical="center" wrapText="1"/>
    </xf>
    <xf numFmtId="0" fontId="132" fillId="84" borderId="0" xfId="0" applyFont="1" applyFill="1" applyBorder="1" applyAlignment="1" applyProtection="1">
      <alignment horizontal="right" vertical="center"/>
      <protection locked="0"/>
    </xf>
    <xf numFmtId="0" fontId="121" fillId="84" borderId="213" xfId="0" applyFont="1" applyFill="1" applyBorder="1" applyAlignment="1" applyProtection="1">
      <alignment horizontal="right" vertical="center"/>
    </xf>
    <xf numFmtId="0" fontId="303" fillId="84" borderId="214" xfId="0" applyFont="1" applyFill="1" applyBorder="1" applyAlignment="1">
      <alignment vertical="center"/>
    </xf>
    <xf numFmtId="0" fontId="303" fillId="84" borderId="208" xfId="0" applyFont="1" applyFill="1" applyBorder="1" applyAlignment="1">
      <alignment horizontal="left" vertical="center"/>
    </xf>
    <xf numFmtId="0" fontId="303" fillId="84" borderId="0" xfId="0" applyFont="1" applyFill="1" applyBorder="1" applyAlignment="1">
      <alignment vertical="center"/>
    </xf>
    <xf numFmtId="0" fontId="305" fillId="84" borderId="215" xfId="0" applyFont="1" applyFill="1" applyBorder="1" applyAlignment="1">
      <alignment horizontal="left" vertical="center"/>
    </xf>
    <xf numFmtId="0" fontId="305" fillId="84" borderId="163" xfId="0" applyFont="1" applyFill="1" applyBorder="1" applyAlignment="1">
      <alignment horizontal="center" vertical="center"/>
    </xf>
    <xf numFmtId="0" fontId="303" fillId="84" borderId="164" xfId="0" applyFont="1" applyFill="1" applyBorder="1" applyAlignment="1">
      <alignment horizontal="left" vertical="center"/>
    </xf>
    <xf numFmtId="0" fontId="283" fillId="79" borderId="0" xfId="0" applyFont="1" applyFill="1" applyAlignment="1">
      <alignment vertical="center"/>
    </xf>
    <xf numFmtId="0" fontId="0" fillId="79" borderId="0" xfId="0" applyFill="1" applyAlignment="1">
      <alignment vertical="center"/>
    </xf>
    <xf numFmtId="0" fontId="305" fillId="79" borderId="0" xfId="0" applyFont="1" applyFill="1" applyAlignment="1">
      <alignment vertical="center"/>
    </xf>
    <xf numFmtId="0" fontId="132" fillId="84" borderId="213" xfId="0" applyFont="1" applyFill="1" applyBorder="1" applyAlignment="1" applyProtection="1">
      <alignment horizontal="right" vertical="center"/>
      <protection locked="0"/>
    </xf>
    <xf numFmtId="0" fontId="132" fillId="93" borderId="213" xfId="0" applyFont="1" applyFill="1" applyBorder="1" applyAlignment="1" applyProtection="1">
      <alignment horizontal="right" vertical="center"/>
      <protection locked="0"/>
    </xf>
    <xf numFmtId="0" fontId="306" fillId="60" borderId="0" xfId="0" applyFont="1" applyFill="1" applyAlignment="1">
      <alignment vertical="center"/>
    </xf>
    <xf numFmtId="0" fontId="125" fillId="94" borderId="0" xfId="0" applyFont="1" applyFill="1" applyAlignment="1">
      <alignment horizontal="left" vertical="center"/>
    </xf>
    <xf numFmtId="172" fontId="308" fillId="0" borderId="216" xfId="72" applyNumberFormat="1" applyFont="1" applyBorder="1" applyAlignment="1" applyProtection="1">
      <alignment vertical="center" wrapText="1"/>
    </xf>
    <xf numFmtId="0" fontId="125" fillId="94" borderId="0" xfId="0" applyFont="1" applyFill="1" applyAlignment="1">
      <alignment horizontal="center" vertical="center"/>
    </xf>
    <xf numFmtId="0" fontId="288" fillId="0" borderId="216" xfId="0" applyFont="1" applyBorder="1" applyAlignment="1">
      <alignment vertical="center" wrapText="1"/>
    </xf>
    <xf numFmtId="0" fontId="121" fillId="0" borderId="216" xfId="0" applyFont="1" applyBorder="1" applyAlignment="1">
      <alignment horizontal="center" vertical="center" wrapText="1"/>
    </xf>
    <xf numFmtId="0" fontId="121" fillId="0" borderId="216" xfId="0" applyFont="1" applyBorder="1" applyAlignment="1">
      <alignment horizontal="left" vertical="center" wrapText="1"/>
    </xf>
    <xf numFmtId="0" fontId="288" fillId="0" borderId="0" xfId="0" applyFont="1" applyFill="1" applyBorder="1" applyAlignment="1">
      <alignment vertical="center"/>
    </xf>
    <xf numFmtId="0" fontId="121" fillId="0" borderId="217" xfId="0" applyFont="1" applyFill="1" applyBorder="1" applyAlignment="1" applyProtection="1">
      <alignment vertical="center" wrapText="1"/>
      <protection locked="0"/>
    </xf>
    <xf numFmtId="0" fontId="121" fillId="0" borderId="0" xfId="0" applyFont="1" applyFill="1" applyBorder="1" applyAlignment="1" applyProtection="1">
      <alignment horizontal="left" vertical="center" wrapText="1"/>
      <protection locked="0"/>
    </xf>
    <xf numFmtId="0" fontId="125" fillId="94" borderId="218" xfId="0" applyFont="1" applyFill="1" applyBorder="1" applyAlignment="1">
      <alignment vertical="center" wrapText="1"/>
    </xf>
    <xf numFmtId="0" fontId="125" fillId="94" borderId="219" xfId="0" applyFont="1" applyFill="1" applyBorder="1" applyAlignment="1">
      <alignment vertical="center" wrapText="1"/>
    </xf>
    <xf numFmtId="0" fontId="288" fillId="0" borderId="0" xfId="0" applyFont="1" applyFill="1" applyAlignment="1">
      <alignment vertical="center" wrapText="1"/>
    </xf>
    <xf numFmtId="0" fontId="288" fillId="0" borderId="217" xfId="0" applyFont="1" applyFill="1" applyBorder="1" applyAlignment="1" applyProtection="1">
      <alignment vertical="center" wrapText="1"/>
      <protection locked="0"/>
    </xf>
    <xf numFmtId="0" fontId="288" fillId="0" borderId="0" xfId="0" applyFont="1" applyFill="1" applyBorder="1" applyAlignment="1" applyProtection="1">
      <alignment vertical="center" wrapText="1"/>
      <protection locked="0"/>
    </xf>
    <xf numFmtId="0" fontId="288" fillId="0" borderId="0" xfId="0" applyFont="1" applyFill="1" applyBorder="1" applyAlignment="1">
      <alignment vertical="center" wrapText="1"/>
    </xf>
    <xf numFmtId="0" fontId="288" fillId="0" borderId="219" xfId="0" applyFont="1" applyFill="1" applyBorder="1" applyAlignment="1" applyProtection="1">
      <alignment vertical="center" wrapText="1"/>
      <protection locked="0"/>
    </xf>
    <xf numFmtId="0" fontId="288" fillId="0" borderId="0" xfId="0" applyFont="1" applyFill="1" applyAlignment="1">
      <alignment vertical="center"/>
    </xf>
    <xf numFmtId="0" fontId="311" fillId="0" borderId="0" xfId="0" applyFont="1" applyFill="1" applyBorder="1" applyAlignment="1" applyProtection="1">
      <alignment vertical="center" wrapText="1"/>
      <protection locked="0"/>
    </xf>
    <xf numFmtId="0" fontId="313" fillId="77" borderId="220" xfId="47" applyFont="1" applyFill="1" applyBorder="1" applyAlignment="1">
      <alignment horizontal="left" vertical="center"/>
    </xf>
    <xf numFmtId="0" fontId="251" fillId="78" borderId="220" xfId="47" applyFont="1" applyFill="1" applyBorder="1" applyAlignment="1">
      <alignment horizontal="center" vertical="center" wrapText="1"/>
    </xf>
    <xf numFmtId="0" fontId="121" fillId="79" borderId="0" xfId="47" applyFont="1" applyFill="1" applyBorder="1" applyAlignment="1">
      <alignment horizontal="left" vertical="center"/>
    </xf>
    <xf numFmtId="0" fontId="121" fillId="79" borderId="0" xfId="47" applyFont="1" applyFill="1" applyBorder="1" applyAlignment="1">
      <alignment horizontal="left" vertical="center" wrapText="1"/>
    </xf>
    <xf numFmtId="0" fontId="121" fillId="79" borderId="0" xfId="47" applyFont="1" applyFill="1"/>
    <xf numFmtId="0" fontId="311" fillId="79" borderId="0" xfId="47" applyFont="1" applyFill="1"/>
    <xf numFmtId="0" fontId="121" fillId="79" borderId="0" xfId="47" applyFont="1" applyFill="1" applyAlignment="1">
      <alignment wrapText="1"/>
    </xf>
    <xf numFmtId="166" fontId="79" fillId="0" borderId="20" xfId="47" applyNumberFormat="1" applyFont="1" applyFill="1" applyBorder="1" applyAlignment="1">
      <alignment horizontal="center" vertical="center"/>
    </xf>
    <xf numFmtId="166" fontId="79" fillId="23" borderId="20" xfId="47" applyNumberFormat="1" applyFont="1" applyFill="1" applyBorder="1" applyAlignment="1">
      <alignment horizontal="center" vertical="center"/>
    </xf>
    <xf numFmtId="1" fontId="79" fillId="23" borderId="20" xfId="47" applyNumberFormat="1" applyFont="1" applyFill="1" applyBorder="1" applyAlignment="1">
      <alignment horizontal="center" vertical="center"/>
    </xf>
    <xf numFmtId="0" fontId="322" fillId="67" borderId="104" xfId="34" applyFont="1" applyFill="1" applyBorder="1" applyAlignment="1" applyProtection="1">
      <alignment horizontal="center" vertical="center"/>
    </xf>
    <xf numFmtId="0" fontId="323" fillId="67" borderId="104" xfId="34" applyFont="1" applyFill="1" applyBorder="1" applyAlignment="1" applyProtection="1">
      <alignment horizontal="center" vertical="center"/>
    </xf>
    <xf numFmtId="0" fontId="230" fillId="26" borderId="104" xfId="0" applyFont="1" applyFill="1" applyBorder="1" applyAlignment="1">
      <alignment horizontal="center" vertical="center"/>
    </xf>
    <xf numFmtId="0" fontId="324" fillId="67" borderId="104" xfId="0" applyFont="1" applyFill="1" applyBorder="1" applyAlignment="1" applyProtection="1">
      <alignment horizontal="center" vertical="center"/>
    </xf>
    <xf numFmtId="0" fontId="325" fillId="49" borderId="104" xfId="0" applyFont="1" applyFill="1" applyBorder="1" applyAlignment="1">
      <alignment horizontal="center" vertical="center"/>
    </xf>
    <xf numFmtId="0" fontId="281" fillId="32" borderId="0" xfId="45" applyFont="1" applyFill="1" applyBorder="1" applyAlignment="1" applyProtection="1">
      <alignment vertical="center"/>
    </xf>
    <xf numFmtId="0" fontId="41" fillId="31" borderId="0" xfId="45" applyFont="1" applyFill="1" applyBorder="1" applyAlignment="1">
      <alignment horizontal="left" vertical="top"/>
    </xf>
    <xf numFmtId="0" fontId="32" fillId="40" borderId="0" xfId="45" applyFont="1" applyFill="1" applyBorder="1" applyAlignment="1" applyProtection="1"/>
    <xf numFmtId="0" fontId="220" fillId="63" borderId="0" xfId="34" applyFont="1" applyFill="1" applyAlignment="1">
      <alignment horizontal="center" vertical="center"/>
    </xf>
    <xf numFmtId="0" fontId="302" fillId="63" borderId="0" xfId="34" applyFont="1" applyFill="1" applyAlignment="1">
      <alignment horizontal="center" vertical="center"/>
    </xf>
    <xf numFmtId="0" fontId="326" fillId="54" borderId="0" xfId="34" applyFont="1" applyFill="1" applyAlignment="1">
      <alignment vertical="center"/>
    </xf>
    <xf numFmtId="0" fontId="326" fillId="33" borderId="0" xfId="34" applyFont="1" applyFill="1" applyAlignment="1">
      <alignment vertical="center"/>
    </xf>
    <xf numFmtId="0" fontId="326" fillId="33" borderId="0" xfId="34" applyFont="1" applyFill="1" applyAlignment="1">
      <alignment horizontal="center" vertical="center"/>
    </xf>
    <xf numFmtId="0" fontId="296" fillId="31" borderId="0" xfId="34" applyFont="1" applyFill="1" applyBorder="1" applyAlignment="1">
      <alignment vertical="top" wrapText="1"/>
    </xf>
    <xf numFmtId="0" fontId="332" fillId="31" borderId="0" xfId="45" applyFont="1" applyFill="1" applyBorder="1" applyAlignment="1">
      <alignment horizontal="left"/>
    </xf>
    <xf numFmtId="0" fontId="335" fillId="60" borderId="0" xfId="0" applyFont="1" applyFill="1" applyAlignment="1">
      <alignment vertical="center"/>
    </xf>
    <xf numFmtId="0" fontId="2" fillId="54" borderId="0" xfId="47" applyFont="1" applyFill="1"/>
    <xf numFmtId="0" fontId="4" fillId="54" borderId="0" xfId="47" applyFill="1" applyAlignment="1">
      <alignment vertical="center"/>
    </xf>
    <xf numFmtId="0" fontId="336" fillId="79" borderId="0" xfId="47" applyFont="1" applyFill="1" applyBorder="1" applyAlignment="1">
      <alignment horizontal="left" vertical="center"/>
    </xf>
    <xf numFmtId="0" fontId="336" fillId="79" borderId="0" xfId="47" applyFont="1" applyFill="1" applyBorder="1" applyAlignment="1">
      <alignment horizontal="left" vertical="center" wrapText="1"/>
    </xf>
    <xf numFmtId="0" fontId="336" fillId="79" borderId="0" xfId="47" applyFont="1" applyFill="1"/>
    <xf numFmtId="0" fontId="337" fillId="79" borderId="0" xfId="47" applyFont="1" applyFill="1"/>
    <xf numFmtId="0" fontId="222" fillId="42" borderId="60" xfId="47" applyFont="1" applyFill="1" applyBorder="1" applyAlignment="1">
      <alignment horizontal="left" vertical="center" wrapText="1"/>
    </xf>
    <xf numFmtId="0" fontId="222" fillId="42" borderId="61" xfId="47" applyFont="1" applyFill="1" applyBorder="1" applyAlignment="1">
      <alignment horizontal="left" vertical="center" wrapText="1"/>
    </xf>
    <xf numFmtId="0" fontId="222" fillId="42" borderId="63" xfId="47" applyFont="1" applyFill="1" applyBorder="1" applyAlignment="1">
      <alignment horizontal="left" vertical="center" wrapText="1"/>
    </xf>
    <xf numFmtId="0" fontId="222" fillId="42" borderId="0" xfId="47" applyFont="1" applyFill="1" applyBorder="1" applyAlignment="1">
      <alignment horizontal="left" vertical="center" wrapText="1"/>
    </xf>
    <xf numFmtId="0" fontId="31" fillId="63" borderId="0" xfId="47" applyFont="1" applyFill="1" applyBorder="1" applyAlignment="1">
      <alignment horizontal="left" vertical="center" wrapText="1"/>
    </xf>
    <xf numFmtId="0" fontId="243" fillId="63" borderId="110" xfId="0" applyFont="1" applyFill="1" applyBorder="1" applyAlignment="1">
      <alignment horizontal="center" vertical="center" textRotation="90" wrapText="1"/>
    </xf>
    <xf numFmtId="0" fontId="243" fillId="63" borderId="111" xfId="0" applyFont="1" applyFill="1" applyBorder="1" applyAlignment="1">
      <alignment horizontal="center" vertical="center" textRotation="90" wrapText="1"/>
    </xf>
    <xf numFmtId="0" fontId="243" fillId="63" borderId="112" xfId="0" applyFont="1" applyFill="1" applyBorder="1" applyAlignment="1">
      <alignment horizontal="center" vertical="center" textRotation="90"/>
    </xf>
    <xf numFmtId="0" fontId="243" fillId="63" borderId="111" xfId="0" applyFont="1" applyFill="1" applyBorder="1" applyAlignment="1">
      <alignment horizontal="center" vertical="center" textRotation="90"/>
    </xf>
    <xf numFmtId="0" fontId="88" fillId="42" borderId="0" xfId="47" applyFont="1" applyFill="1" applyBorder="1" applyAlignment="1">
      <alignment horizontal="left" vertical="center" wrapText="1"/>
    </xf>
    <xf numFmtId="0" fontId="244" fillId="42" borderId="0" xfId="47" applyFont="1" applyFill="1" applyBorder="1" applyAlignment="1">
      <alignment horizontal="left" vertical="center" wrapText="1"/>
    </xf>
    <xf numFmtId="0" fontId="237" fillId="40" borderId="113" xfId="0" applyFont="1" applyFill="1" applyBorder="1" applyAlignment="1">
      <alignment horizontal="center" vertical="center"/>
    </xf>
    <xf numFmtId="0" fontId="237" fillId="40" borderId="114" xfId="0" applyFont="1" applyFill="1" applyBorder="1" applyAlignment="1">
      <alignment horizontal="center" vertical="center"/>
    </xf>
    <xf numFmtId="0" fontId="237" fillId="40" borderId="110" xfId="0" applyFont="1" applyFill="1" applyBorder="1" applyAlignment="1">
      <alignment horizontal="center" vertical="center"/>
    </xf>
    <xf numFmtId="0" fontId="237" fillId="40" borderId="0" xfId="0" applyFont="1" applyFill="1" applyBorder="1" applyAlignment="1">
      <alignment horizontal="center" vertical="center"/>
    </xf>
    <xf numFmtId="0" fontId="237" fillId="40" borderId="114" xfId="0" applyFont="1" applyFill="1" applyBorder="1" applyAlignment="1">
      <alignment horizontal="center" vertical="center" wrapText="1"/>
    </xf>
    <xf numFmtId="0" fontId="237" fillId="40" borderId="0" xfId="0" applyFont="1" applyFill="1" applyBorder="1" applyAlignment="1">
      <alignment horizontal="center" vertical="center" wrapText="1"/>
    </xf>
    <xf numFmtId="0" fontId="245" fillId="42" borderId="0" xfId="47" applyFont="1" applyFill="1" applyBorder="1" applyAlignment="1">
      <alignment horizontal="left" vertical="center" wrapText="1"/>
    </xf>
    <xf numFmtId="0" fontId="223" fillId="42" borderId="0" xfId="47" applyFont="1" applyFill="1" applyBorder="1" applyAlignment="1">
      <alignment horizontal="left" vertical="top" wrapText="1"/>
    </xf>
    <xf numFmtId="0" fontId="223" fillId="42" borderId="64" xfId="47" applyFont="1" applyFill="1" applyBorder="1" applyAlignment="1">
      <alignment horizontal="left" vertical="top" wrapText="1"/>
    </xf>
    <xf numFmtId="0" fontId="261" fillId="77" borderId="0" xfId="47" applyFont="1" applyFill="1" applyBorder="1" applyAlignment="1">
      <alignment horizontal="left" vertical="top" wrapText="1"/>
    </xf>
    <xf numFmtId="0" fontId="261" fillId="77" borderId="162" xfId="47" applyFont="1" applyFill="1" applyBorder="1" applyAlignment="1">
      <alignment horizontal="left" vertical="top" wrapText="1"/>
    </xf>
    <xf numFmtId="0" fontId="261" fillId="77" borderId="163" xfId="47" applyFont="1" applyFill="1" applyBorder="1" applyAlignment="1">
      <alignment horizontal="left" vertical="top" wrapText="1"/>
    </xf>
    <xf numFmtId="0" fontId="261" fillId="77" borderId="164" xfId="47" applyFont="1" applyFill="1" applyBorder="1" applyAlignment="1">
      <alignment horizontal="left" vertical="top" wrapText="1"/>
    </xf>
    <xf numFmtId="0" fontId="31" fillId="40" borderId="0" xfId="45" applyFont="1" applyFill="1" applyBorder="1" applyAlignment="1" applyProtection="1">
      <alignment horizontal="left" vertical="center" wrapText="1"/>
    </xf>
    <xf numFmtId="0" fontId="102" fillId="54" borderId="20" xfId="0" applyFont="1" applyFill="1" applyBorder="1" applyAlignment="1" applyProtection="1">
      <alignment horizontal="center" vertical="center" wrapText="1"/>
      <protection locked="0"/>
    </xf>
    <xf numFmtId="0" fontId="3" fillId="31" borderId="85" xfId="0" applyFont="1" applyFill="1" applyBorder="1" applyAlignment="1">
      <alignment horizontal="right" vertical="center"/>
    </xf>
    <xf numFmtId="0" fontId="3" fillId="31" borderId="0" xfId="0" applyFont="1" applyFill="1" applyBorder="1" applyAlignment="1">
      <alignment horizontal="right" vertical="center"/>
    </xf>
    <xf numFmtId="0" fontId="3" fillId="31" borderId="19" xfId="0" applyFont="1" applyFill="1" applyBorder="1" applyAlignment="1">
      <alignment horizontal="right" vertical="center"/>
    </xf>
    <xf numFmtId="0" fontId="102" fillId="32" borderId="0" xfId="45" applyFont="1" applyFill="1" applyAlignment="1">
      <alignment vertical="top" wrapText="1"/>
    </xf>
    <xf numFmtId="0" fontId="30" fillId="32" borderId="0" xfId="45" applyFill="1" applyAlignment="1">
      <alignment vertical="top" wrapText="1"/>
    </xf>
    <xf numFmtId="0" fontId="4" fillId="54" borderId="115" xfId="45" applyFont="1" applyFill="1" applyBorder="1" applyAlignment="1" applyProtection="1">
      <alignment horizontal="left" vertical="top"/>
      <protection locked="0"/>
    </xf>
    <xf numFmtId="0" fontId="4" fillId="54" borderId="116" xfId="45" applyFont="1" applyFill="1" applyBorder="1" applyAlignment="1" applyProtection="1">
      <alignment horizontal="left" vertical="top"/>
      <protection locked="0"/>
    </xf>
    <xf numFmtId="0" fontId="4" fillId="54" borderId="42" xfId="45" applyFont="1" applyFill="1" applyBorder="1" applyAlignment="1" applyProtection="1">
      <alignment horizontal="left" vertical="top"/>
      <protection locked="0"/>
    </xf>
    <xf numFmtId="0" fontId="4" fillId="54" borderId="117" xfId="45" applyFont="1" applyFill="1" applyBorder="1" applyAlignment="1" applyProtection="1">
      <alignment horizontal="left" vertical="top"/>
      <protection locked="0"/>
    </xf>
    <xf numFmtId="0" fontId="4" fillId="54" borderId="103" xfId="45" applyFont="1" applyFill="1" applyBorder="1" applyAlignment="1" applyProtection="1">
      <alignment horizontal="left" vertical="top"/>
      <protection locked="0"/>
    </xf>
    <xf numFmtId="0" fontId="4" fillId="54" borderId="118" xfId="45" applyFont="1" applyFill="1" applyBorder="1" applyAlignment="1" applyProtection="1">
      <alignment horizontal="left" vertical="top"/>
      <protection locked="0"/>
    </xf>
    <xf numFmtId="0" fontId="0" fillId="79" borderId="0" xfId="45" applyFont="1" applyFill="1" applyBorder="1" applyAlignment="1">
      <alignment horizontal="right" vertical="center"/>
    </xf>
    <xf numFmtId="0" fontId="0" fillId="79" borderId="166" xfId="45" applyFont="1" applyFill="1" applyBorder="1" applyAlignment="1">
      <alignment horizontal="center" vertical="center"/>
    </xf>
    <xf numFmtId="0" fontId="208" fillId="31" borderId="84" xfId="45" applyFont="1" applyFill="1" applyBorder="1" applyAlignment="1" applyProtection="1">
      <alignment horizontal="right"/>
    </xf>
    <xf numFmtId="0" fontId="0" fillId="0" borderId="92" xfId="0" applyBorder="1" applyAlignment="1">
      <alignment horizontal="right"/>
    </xf>
    <xf numFmtId="0" fontId="3" fillId="31" borderId="0" xfId="0" applyFont="1" applyFill="1" applyBorder="1" applyAlignment="1" applyProtection="1">
      <alignment horizontal="center"/>
      <protection locked="0"/>
    </xf>
    <xf numFmtId="0" fontId="3" fillId="31" borderId="0" xfId="0" applyFont="1" applyFill="1" applyBorder="1" applyAlignment="1">
      <alignment horizontal="center" vertical="center"/>
    </xf>
    <xf numFmtId="0" fontId="0" fillId="79" borderId="0" xfId="45" applyFont="1" applyFill="1" applyBorder="1" applyAlignment="1">
      <alignment horizontal="center" vertical="center"/>
    </xf>
    <xf numFmtId="0" fontId="4" fillId="54" borderId="77" xfId="45" applyFont="1" applyFill="1" applyBorder="1" applyAlignment="1" applyProtection="1">
      <alignment horizontal="center" vertical="center"/>
      <protection locked="0"/>
    </xf>
    <xf numFmtId="0" fontId="4" fillId="0" borderId="77" xfId="45" applyFont="1" applyBorder="1" applyAlignment="1" applyProtection="1">
      <protection locked="0"/>
    </xf>
    <xf numFmtId="0" fontId="4" fillId="54" borderId="77" xfId="45" applyFont="1" applyFill="1" applyBorder="1" applyAlignment="1" applyProtection="1">
      <alignment horizontal="center" vertical="top" wrapText="1"/>
      <protection locked="0"/>
    </xf>
    <xf numFmtId="0" fontId="4" fillId="54" borderId="77" xfId="45" applyFont="1" applyFill="1" applyBorder="1" applyAlignment="1" applyProtection="1">
      <alignment vertical="top" wrapText="1"/>
      <protection locked="0"/>
    </xf>
    <xf numFmtId="0" fontId="2" fillId="55" borderId="77" xfId="47" applyFont="1" applyFill="1" applyBorder="1" applyAlignment="1" applyProtection="1">
      <alignment horizontal="center" vertical="center"/>
    </xf>
    <xf numFmtId="0" fontId="2" fillId="55" borderId="77" xfId="47" applyFont="1" applyFill="1" applyBorder="1" applyAlignment="1">
      <alignment horizontal="center" vertical="center"/>
    </xf>
    <xf numFmtId="0" fontId="0" fillId="78" borderId="165" xfId="0" applyFill="1" applyBorder="1"/>
    <xf numFmtId="0" fontId="132" fillId="78" borderId="165" xfId="45" applyFont="1" applyFill="1" applyBorder="1" applyAlignment="1" applyProtection="1">
      <alignment horizontal="center" vertical="center" wrapText="1"/>
    </xf>
    <xf numFmtId="0" fontId="2" fillId="55" borderId="81" xfId="45" applyFont="1" applyFill="1" applyBorder="1" applyAlignment="1" applyProtection="1">
      <alignment horizontal="center" vertical="center" wrapText="1"/>
    </xf>
    <xf numFmtId="0" fontId="2" fillId="55" borderId="120" xfId="45" applyFont="1" applyFill="1" applyBorder="1" applyAlignment="1">
      <alignment horizontal="center" vertical="center"/>
    </xf>
    <xf numFmtId="0" fontId="2" fillId="55" borderId="119" xfId="45" applyFont="1" applyFill="1" applyBorder="1" applyAlignment="1">
      <alignment horizontal="center" vertical="center"/>
    </xf>
    <xf numFmtId="0" fontId="4" fillId="44" borderId="77" xfId="45" applyFont="1" applyFill="1" applyBorder="1" applyAlignment="1" applyProtection="1">
      <alignment horizontal="center" vertical="top" wrapText="1"/>
      <protection locked="0"/>
    </xf>
    <xf numFmtId="0" fontId="4" fillId="44" borderId="77" xfId="45" applyFont="1" applyFill="1" applyBorder="1" applyAlignment="1" applyProtection="1">
      <alignment vertical="top" wrapText="1"/>
      <protection locked="0"/>
    </xf>
    <xf numFmtId="0" fontId="132" fillId="78" borderId="165" xfId="45" applyFont="1" applyFill="1" applyBorder="1" applyAlignment="1" applyProtection="1">
      <alignment horizontal="left" vertical="center" wrapText="1"/>
    </xf>
    <xf numFmtId="0" fontId="4" fillId="47" borderId="81" xfId="45" applyFont="1" applyFill="1" applyBorder="1" applyAlignment="1" applyProtection="1">
      <alignment horizontal="center" vertical="center"/>
    </xf>
    <xf numFmtId="0" fontId="210" fillId="47" borderId="119" xfId="0" applyFont="1" applyFill="1" applyBorder="1" applyAlignment="1" applyProtection="1">
      <alignment horizontal="center" vertical="center"/>
    </xf>
    <xf numFmtId="0" fontId="4" fillId="57" borderId="81" xfId="45" applyFont="1" applyFill="1" applyBorder="1" applyAlignment="1" applyProtection="1">
      <alignment horizontal="center" vertical="center" wrapText="1"/>
    </xf>
    <xf numFmtId="0" fontId="210" fillId="57" borderId="119" xfId="0" applyFont="1" applyFill="1" applyBorder="1" applyAlignment="1" applyProtection="1">
      <alignment horizontal="center" vertical="center" wrapText="1"/>
    </xf>
    <xf numFmtId="0" fontId="2" fillId="55" borderId="129" xfId="45" applyFont="1" applyFill="1" applyBorder="1" applyAlignment="1" applyProtection="1">
      <alignment horizontal="center" vertical="center" wrapText="1"/>
    </xf>
    <xf numFmtId="0" fontId="30" fillId="0" borderId="98" xfId="45" applyBorder="1" applyAlignment="1">
      <alignment horizontal="center" vertical="center" wrapText="1"/>
    </xf>
    <xf numFmtId="0" fontId="11" fillId="55" borderId="119" xfId="45" applyFont="1" applyFill="1" applyBorder="1" applyAlignment="1" applyProtection="1">
      <alignment horizontal="center" vertical="center" wrapText="1"/>
    </xf>
    <xf numFmtId="0" fontId="34" fillId="0" borderId="81" xfId="45" applyFont="1" applyBorder="1" applyAlignment="1">
      <alignment horizontal="center" vertical="center" wrapText="1"/>
    </xf>
    <xf numFmtId="0" fontId="208" fillId="31" borderId="90" xfId="45" applyFont="1" applyFill="1" applyBorder="1" applyAlignment="1" applyProtection="1">
      <alignment horizontal="right" vertical="top"/>
    </xf>
    <xf numFmtId="0" fontId="0" fillId="0" borderId="92" xfId="0" applyBorder="1" applyAlignment="1"/>
    <xf numFmtId="0" fontId="8" fillId="32" borderId="0" xfId="45" applyFont="1" applyFill="1" applyBorder="1" applyAlignment="1" applyProtection="1">
      <alignment vertical="top"/>
    </xf>
    <xf numFmtId="0" fontId="3" fillId="32" borderId="0" xfId="45" applyFont="1" applyFill="1" applyBorder="1" applyAlignment="1" applyProtection="1">
      <alignment vertical="top"/>
    </xf>
    <xf numFmtId="0" fontId="4" fillId="54" borderId="130" xfId="45" applyFont="1" applyFill="1" applyBorder="1" applyAlignment="1" applyProtection="1">
      <alignment horizontal="left" vertical="top"/>
      <protection locked="0"/>
    </xf>
    <xf numFmtId="0" fontId="4" fillId="54" borderId="0" xfId="45" applyFont="1" applyFill="1" applyBorder="1" applyAlignment="1" applyProtection="1">
      <alignment horizontal="left" vertical="top"/>
      <protection locked="0"/>
    </xf>
    <xf numFmtId="0" fontId="4" fillId="54" borderId="131" xfId="45" applyFont="1" applyFill="1" applyBorder="1" applyAlignment="1" applyProtection="1">
      <alignment horizontal="left" vertical="top"/>
      <protection locked="0"/>
    </xf>
    <xf numFmtId="0" fontId="2" fillId="55" borderId="77" xfId="45" applyFont="1" applyFill="1" applyBorder="1" applyAlignment="1" applyProtection="1">
      <alignment horizontal="center" vertical="center"/>
    </xf>
    <xf numFmtId="0" fontId="30" fillId="0" borderId="77" xfId="45" applyBorder="1" applyAlignment="1"/>
    <xf numFmtId="0" fontId="11" fillId="55" borderId="77" xfId="45" applyFont="1" applyFill="1" applyBorder="1" applyAlignment="1" applyProtection="1">
      <alignment horizontal="left" vertical="center" wrapText="1"/>
    </xf>
    <xf numFmtId="0" fontId="34" fillId="0" borderId="77" xfId="45" applyFont="1" applyBorder="1" applyAlignment="1">
      <alignment horizontal="left" vertical="center"/>
    </xf>
    <xf numFmtId="0" fontId="4" fillId="54" borderId="77" xfId="45" applyFont="1" applyFill="1" applyBorder="1" applyAlignment="1" applyProtection="1">
      <alignment horizontal="left" vertical="center"/>
      <protection locked="0"/>
    </xf>
    <xf numFmtId="0" fontId="4" fillId="0" borderId="77" xfId="45" applyFont="1" applyBorder="1" applyAlignment="1" applyProtection="1">
      <alignment horizontal="left" vertical="center"/>
      <protection locked="0"/>
    </xf>
    <xf numFmtId="0" fontId="38" fillId="54" borderId="77" xfId="45" applyFont="1" applyFill="1" applyBorder="1" applyAlignment="1" applyProtection="1">
      <alignment horizontal="left" vertical="center"/>
      <protection locked="0"/>
    </xf>
    <xf numFmtId="0" fontId="38" fillId="0" borderId="77" xfId="45" applyFont="1" applyBorder="1" applyAlignment="1" applyProtection="1">
      <alignment horizontal="left" vertical="center"/>
      <protection locked="0"/>
    </xf>
    <xf numFmtId="0" fontId="8" fillId="32" borderId="0" xfId="45" applyFont="1" applyFill="1" applyBorder="1" applyAlignment="1" applyProtection="1">
      <alignment horizontal="left" vertical="top" wrapText="1"/>
    </xf>
    <xf numFmtId="0" fontId="4" fillId="57" borderId="96" xfId="45" applyFont="1" applyFill="1" applyBorder="1" applyAlignment="1" applyProtection="1">
      <alignment horizontal="center" vertical="center"/>
    </xf>
    <xf numFmtId="0" fontId="4" fillId="57" borderId="121" xfId="45" applyFont="1" applyFill="1" applyBorder="1" applyAlignment="1">
      <alignment horizontal="center" vertical="center"/>
    </xf>
    <xf numFmtId="0" fontId="11" fillId="55" borderId="81" xfId="45" applyFont="1" applyFill="1" applyBorder="1" applyAlignment="1" applyProtection="1">
      <alignment horizontal="center" vertical="center" wrapText="1"/>
    </xf>
    <xf numFmtId="0" fontId="0" fillId="0" borderId="119" xfId="0" applyBorder="1" applyAlignment="1">
      <alignment horizontal="center" vertical="center" wrapText="1"/>
    </xf>
    <xf numFmtId="0" fontId="4" fillId="54" borderId="81" xfId="45" applyFont="1" applyFill="1" applyBorder="1" applyAlignment="1" applyProtection="1">
      <alignment horizontal="center" vertical="center"/>
      <protection locked="0"/>
    </xf>
    <xf numFmtId="0" fontId="0" fillId="0" borderId="119" xfId="0" applyBorder="1" applyAlignment="1" applyProtection="1">
      <alignment horizontal="center" vertical="center"/>
      <protection locked="0"/>
    </xf>
    <xf numFmtId="0" fontId="2" fillId="55" borderId="81" xfId="45" applyFont="1" applyFill="1" applyBorder="1" applyAlignment="1" applyProtection="1">
      <alignment horizontal="center" vertical="center"/>
    </xf>
    <xf numFmtId="0" fontId="30" fillId="0" borderId="120" xfId="45" applyBorder="1" applyAlignment="1"/>
    <xf numFmtId="0" fontId="0" fillId="0" borderId="119" xfId="0" applyBorder="1" applyAlignment="1"/>
    <xf numFmtId="0" fontId="4" fillId="0" borderId="81" xfId="45" applyFont="1" applyBorder="1" applyAlignment="1" applyProtection="1">
      <alignment horizontal="center" vertical="center"/>
      <protection locked="0"/>
    </xf>
    <xf numFmtId="0" fontId="263" fillId="78" borderId="165" xfId="45" applyFont="1" applyFill="1" applyBorder="1" applyAlignment="1" applyProtection="1">
      <alignment horizontal="left" vertical="center" wrapText="1"/>
    </xf>
    <xf numFmtId="0" fontId="4" fillId="54" borderId="96" xfId="45" applyFont="1" applyFill="1" applyBorder="1" applyAlignment="1" applyProtection="1">
      <alignment horizontal="center" vertical="center"/>
      <protection locked="0"/>
    </xf>
    <xf numFmtId="0" fontId="4" fillId="0" borderId="121" xfId="45" applyFont="1" applyBorder="1" applyAlignment="1" applyProtection="1">
      <alignment horizontal="center" vertical="center"/>
      <protection locked="0"/>
    </xf>
    <xf numFmtId="0" fontId="8" fillId="31" borderId="0" xfId="45" applyFont="1" applyFill="1" applyBorder="1" applyAlignment="1" applyProtection="1">
      <alignment horizontal="left" vertical="top" wrapText="1"/>
    </xf>
    <xf numFmtId="0" fontId="2" fillId="55" borderId="122" xfId="45" applyFont="1" applyFill="1" applyBorder="1" applyAlignment="1" applyProtection="1">
      <alignment horizontal="center" vertical="center" wrapText="1"/>
    </xf>
    <xf numFmtId="0" fontId="30" fillId="0" borderId="123" xfId="45" applyBorder="1" applyAlignment="1">
      <alignment horizontal="center" vertical="center" wrapText="1"/>
    </xf>
    <xf numFmtId="0" fontId="30" fillId="0" borderId="124" xfId="45" applyBorder="1" applyAlignment="1">
      <alignment horizontal="center" vertical="center" wrapText="1"/>
    </xf>
    <xf numFmtId="0" fontId="30" fillId="0" borderId="125" xfId="45" applyBorder="1" applyAlignment="1">
      <alignment horizontal="center" vertical="center" wrapText="1"/>
    </xf>
    <xf numFmtId="0" fontId="30" fillId="0" borderId="126" xfId="45" applyBorder="1" applyAlignment="1">
      <alignment horizontal="center" vertical="center" wrapText="1"/>
    </xf>
    <xf numFmtId="0" fontId="30" fillId="0" borderId="127" xfId="45" applyBorder="1" applyAlignment="1">
      <alignment horizontal="center" vertical="center" wrapText="1"/>
    </xf>
    <xf numFmtId="0" fontId="2" fillId="55" borderId="128" xfId="45" applyFont="1" applyFill="1" applyBorder="1" applyAlignment="1" applyProtection="1">
      <alignment horizontal="center" vertical="center" wrapText="1"/>
    </xf>
    <xf numFmtId="0" fontId="30" fillId="0" borderId="128" xfId="45" applyBorder="1" applyAlignment="1">
      <alignment horizontal="center" vertical="center" wrapText="1"/>
    </xf>
    <xf numFmtId="0" fontId="30" fillId="0" borderId="122" xfId="45" applyBorder="1" applyAlignment="1">
      <alignment horizontal="center" vertical="center" wrapText="1"/>
    </xf>
    <xf numFmtId="0" fontId="3" fillId="32" borderId="0" xfId="45" applyFont="1" applyFill="1" applyBorder="1" applyAlignment="1" applyProtection="1">
      <alignment horizontal="left" vertical="top" wrapText="1"/>
    </xf>
    <xf numFmtId="0" fontId="30" fillId="0" borderId="120" xfId="45" applyBorder="1" applyAlignment="1">
      <alignment horizontal="center" vertical="center" wrapText="1"/>
    </xf>
    <xf numFmtId="0" fontId="30" fillId="0" borderId="119" xfId="45" applyBorder="1" applyAlignment="1">
      <alignment horizontal="center" vertical="center" wrapText="1"/>
    </xf>
    <xf numFmtId="0" fontId="4" fillId="54" borderId="81" xfId="45" applyFont="1" applyFill="1" applyBorder="1" applyAlignment="1" applyProtection="1">
      <alignment horizontal="left" vertical="top"/>
      <protection locked="0"/>
    </xf>
    <xf numFmtId="0" fontId="30" fillId="0" borderId="120" xfId="45" applyBorder="1" applyAlignment="1" applyProtection="1">
      <protection locked="0"/>
    </xf>
    <xf numFmtId="0" fontId="30" fillId="0" borderId="119" xfId="45" applyBorder="1" applyAlignment="1" applyProtection="1">
      <protection locked="0"/>
    </xf>
    <xf numFmtId="0" fontId="30" fillId="0" borderId="119" xfId="45" applyBorder="1" applyAlignment="1">
      <alignment horizontal="center" vertical="center"/>
    </xf>
    <xf numFmtId="0" fontId="3" fillId="31" borderId="0" xfId="45" applyFont="1" applyFill="1" applyBorder="1" applyAlignment="1" applyProtection="1">
      <alignment horizontal="left" vertical="top" wrapText="1"/>
    </xf>
    <xf numFmtId="0" fontId="3" fillId="0" borderId="0" xfId="45" applyFont="1" applyAlignment="1">
      <alignment horizontal="left" wrapText="1"/>
    </xf>
    <xf numFmtId="0" fontId="0" fillId="0" borderId="84" xfId="0" applyBorder="1" applyAlignment="1">
      <alignment horizontal="right"/>
    </xf>
    <xf numFmtId="0" fontId="4" fillId="54" borderId="119" xfId="45" applyFont="1" applyFill="1" applyBorder="1" applyAlignment="1" applyProtection="1">
      <alignment horizontal="center" vertical="center"/>
      <protection locked="0"/>
    </xf>
    <xf numFmtId="0" fontId="4" fillId="54" borderId="77" xfId="45" applyFont="1" applyFill="1" applyBorder="1" applyAlignment="1" applyProtection="1">
      <alignment horizontal="center" vertical="center" wrapText="1"/>
      <protection locked="0"/>
    </xf>
    <xf numFmtId="0" fontId="30" fillId="0" borderId="116" xfId="45" applyBorder="1" applyAlignment="1">
      <alignment horizontal="left" vertical="top"/>
    </xf>
    <xf numFmtId="0" fontId="30" fillId="0" borderId="42" xfId="45" applyBorder="1" applyAlignment="1">
      <alignment horizontal="left" vertical="top"/>
    </xf>
    <xf numFmtId="0" fontId="30" fillId="0" borderId="117" xfId="45" applyBorder="1" applyAlignment="1">
      <alignment horizontal="left" vertical="top"/>
    </xf>
    <xf numFmtId="0" fontId="30" fillId="0" borderId="103" xfId="45" applyBorder="1" applyAlignment="1">
      <alignment horizontal="left" vertical="top"/>
    </xf>
    <xf numFmtId="0" fontId="30" fillId="0" borderId="118" xfId="45" applyBorder="1" applyAlignment="1">
      <alignment horizontal="left" vertical="top"/>
    </xf>
    <xf numFmtId="0" fontId="326" fillId="63" borderId="0" xfId="34" applyFont="1" applyFill="1" applyAlignment="1">
      <alignment horizontal="center" vertical="center"/>
    </xf>
    <xf numFmtId="0" fontId="246" fillId="31" borderId="84" xfId="45" applyFont="1" applyFill="1" applyBorder="1" applyAlignment="1">
      <alignment horizontal="right" vertical="top"/>
    </xf>
    <xf numFmtId="0" fontId="3" fillId="32" borderId="0" xfId="45" applyFont="1" applyFill="1" applyAlignment="1" applyProtection="1">
      <alignment horizontal="left" vertical="top"/>
    </xf>
    <xf numFmtId="0" fontId="8" fillId="31" borderId="0" xfId="45" applyFont="1" applyFill="1" applyAlignment="1">
      <alignment vertical="top" wrapText="1"/>
    </xf>
    <xf numFmtId="0" fontId="30" fillId="31" borderId="0" xfId="45" applyFill="1" applyAlignment="1">
      <alignment vertical="top" wrapText="1"/>
    </xf>
    <xf numFmtId="0" fontId="3" fillId="31" borderId="0" xfId="45" applyFont="1" applyFill="1" applyBorder="1" applyAlignment="1" applyProtection="1">
      <alignment horizontal="left" vertical="top"/>
    </xf>
    <xf numFmtId="0" fontId="30" fillId="0" borderId="0" xfId="45" applyAlignment="1">
      <alignment horizontal="left" vertical="top"/>
    </xf>
    <xf numFmtId="0" fontId="30" fillId="0" borderId="0" xfId="45" applyBorder="1" applyAlignment="1">
      <alignment horizontal="left" vertical="top"/>
    </xf>
    <xf numFmtId="0" fontId="4" fillId="44" borderId="77" xfId="45" applyFont="1" applyFill="1" applyBorder="1" applyAlignment="1" applyProtection="1">
      <alignment horizontal="center" vertical="center" wrapText="1"/>
      <protection locked="0"/>
    </xf>
    <xf numFmtId="0" fontId="128" fillId="24" borderId="77" xfId="45" applyFont="1" applyFill="1" applyBorder="1" applyAlignment="1" applyProtection="1">
      <alignment vertical="center"/>
    </xf>
    <xf numFmtId="0" fontId="4" fillId="0" borderId="77" xfId="45" applyFont="1" applyBorder="1" applyAlignment="1" applyProtection="1">
      <alignment vertical="center"/>
    </xf>
    <xf numFmtId="0" fontId="248" fillId="24" borderId="77" xfId="45" applyFont="1" applyFill="1" applyBorder="1" applyAlignment="1" applyProtection="1">
      <alignment horizontal="center"/>
    </xf>
    <xf numFmtId="0" fontId="264" fillId="0" borderId="165" xfId="45" applyFont="1" applyFill="1" applyBorder="1" applyAlignment="1" applyProtection="1">
      <alignment horizontal="left" vertical="center"/>
    </xf>
    <xf numFmtId="0" fontId="264" fillId="0" borderId="165" xfId="45" applyFont="1" applyFill="1" applyBorder="1" applyAlignment="1" applyProtection="1">
      <alignment horizontal="left" vertical="center" wrapText="1"/>
    </xf>
    <xf numFmtId="0" fontId="3" fillId="32" borderId="0" xfId="45" applyFont="1" applyFill="1" applyAlignment="1" applyProtection="1">
      <alignment horizontal="left" vertical="top" wrapText="1"/>
    </xf>
    <xf numFmtId="0" fontId="3" fillId="32" borderId="131" xfId="45" applyFont="1" applyFill="1" applyBorder="1" applyAlignment="1" applyProtection="1">
      <alignment horizontal="left" vertical="top" wrapText="1"/>
    </xf>
    <xf numFmtId="0" fontId="5" fillId="32" borderId="0" xfId="45" applyFont="1" applyFill="1" applyAlignment="1" applyProtection="1">
      <alignment horizontal="justify" vertical="center" wrapText="1"/>
    </xf>
    <xf numFmtId="0" fontId="266" fillId="78" borderId="165" xfId="45" applyFont="1" applyFill="1" applyBorder="1" applyAlignment="1" applyProtection="1">
      <alignment horizontal="left" vertical="center"/>
    </xf>
    <xf numFmtId="0" fontId="266" fillId="80" borderId="165" xfId="45" applyFont="1" applyFill="1" applyBorder="1" applyAlignment="1" applyProtection="1">
      <alignment vertical="center"/>
    </xf>
    <xf numFmtId="0" fontId="179" fillId="70" borderId="77" xfId="45" applyFont="1" applyFill="1" applyBorder="1" applyAlignment="1" applyProtection="1">
      <alignment horizontal="center"/>
    </xf>
    <xf numFmtId="0" fontId="264" fillId="77" borderId="165" xfId="45" applyFont="1" applyFill="1" applyBorder="1" applyAlignment="1" applyProtection="1">
      <alignment horizontal="left" vertical="center"/>
    </xf>
    <xf numFmtId="0" fontId="132" fillId="0" borderId="165" xfId="45" applyFont="1" applyFill="1" applyBorder="1" applyAlignment="1" applyProtection="1">
      <alignment horizontal="left" vertical="center"/>
    </xf>
    <xf numFmtId="0" fontId="2" fillId="55" borderId="77" xfId="45" applyFont="1" applyFill="1" applyBorder="1" applyAlignment="1" applyProtection="1">
      <alignment horizontal="center" vertical="center" wrapText="1"/>
    </xf>
    <xf numFmtId="0" fontId="132" fillId="78" borderId="165" xfId="45" applyFont="1" applyFill="1" applyBorder="1" applyAlignment="1" applyProtection="1">
      <alignment horizontal="center" vertical="center"/>
    </xf>
    <xf numFmtId="0" fontId="2" fillId="55" borderId="119" xfId="45" applyFont="1" applyFill="1" applyBorder="1" applyAlignment="1">
      <alignment horizontal="center" vertical="center" wrapText="1"/>
    </xf>
    <xf numFmtId="0" fontId="11" fillId="54" borderId="77" xfId="45" applyFont="1" applyFill="1" applyBorder="1" applyAlignment="1" applyProtection="1">
      <alignment horizontal="left" vertical="center"/>
    </xf>
    <xf numFmtId="0" fontId="2" fillId="54" borderId="77" xfId="45" applyFont="1" applyFill="1" applyBorder="1" applyAlignment="1" applyProtection="1"/>
    <xf numFmtId="0" fontId="269" fillId="0" borderId="165" xfId="45" applyFont="1" applyFill="1" applyBorder="1" applyAlignment="1" applyProtection="1">
      <alignment horizontal="left" vertical="center"/>
    </xf>
    <xf numFmtId="0" fontId="116" fillId="78" borderId="174" xfId="45" applyFont="1" applyFill="1" applyBorder="1" applyAlignment="1" applyProtection="1">
      <alignment horizontal="center" vertical="center" wrapText="1"/>
    </xf>
    <xf numFmtId="0" fontId="116" fillId="78" borderId="175" xfId="45" applyFont="1" applyFill="1" applyBorder="1" applyAlignment="1" applyProtection="1">
      <alignment horizontal="center" vertical="center" wrapText="1"/>
    </xf>
    <xf numFmtId="0" fontId="175" fillId="55" borderId="77" xfId="45" applyFont="1" applyFill="1" applyBorder="1" applyAlignment="1" applyProtection="1">
      <alignment horizontal="center" vertical="center" wrapText="1"/>
    </xf>
    <xf numFmtId="0" fontId="132" fillId="78" borderId="167" xfId="45" applyFont="1" applyFill="1" applyBorder="1" applyAlignment="1" applyProtection="1">
      <alignment horizontal="center" vertical="center" wrapText="1"/>
    </xf>
    <xf numFmtId="0" fontId="132" fillId="78" borderId="168" xfId="45" applyFont="1" applyFill="1" applyBorder="1" applyAlignment="1" applyProtection="1">
      <alignment horizontal="center" vertical="center" wrapText="1"/>
    </xf>
    <xf numFmtId="0" fontId="132" fillId="78" borderId="169" xfId="45" applyFont="1" applyFill="1" applyBorder="1" applyAlignment="1" applyProtection="1">
      <alignment horizontal="center" vertical="center" wrapText="1"/>
    </xf>
    <xf numFmtId="0" fontId="132" fillId="78" borderId="170" xfId="45" applyFont="1" applyFill="1" applyBorder="1" applyAlignment="1" applyProtection="1">
      <alignment horizontal="center" vertical="center" wrapText="1"/>
    </xf>
    <xf numFmtId="0" fontId="132" fillId="78" borderId="171" xfId="45" applyFont="1" applyFill="1" applyBorder="1" applyAlignment="1" applyProtection="1">
      <alignment horizontal="center" vertical="center" wrapText="1"/>
    </xf>
    <xf numFmtId="0" fontId="132" fillId="78" borderId="172" xfId="45" applyFont="1" applyFill="1" applyBorder="1" applyAlignment="1" applyProtection="1">
      <alignment horizontal="center" vertical="center" wrapText="1"/>
    </xf>
    <xf numFmtId="0" fontId="132" fillId="78" borderId="173" xfId="45" applyFont="1" applyFill="1" applyBorder="1" applyAlignment="1" applyProtection="1">
      <alignment horizontal="center" vertical="center" wrapText="1"/>
    </xf>
    <xf numFmtId="0" fontId="116" fillId="78" borderId="171" xfId="45" applyFont="1" applyFill="1" applyBorder="1" applyAlignment="1" applyProtection="1">
      <alignment horizontal="center" vertical="center" wrapText="1"/>
    </xf>
    <xf numFmtId="0" fontId="116" fillId="78" borderId="172" xfId="45" applyFont="1" applyFill="1" applyBorder="1" applyAlignment="1" applyProtection="1">
      <alignment horizontal="center" vertical="center" wrapText="1"/>
    </xf>
    <xf numFmtId="0" fontId="116" fillId="78" borderId="173" xfId="45" applyFont="1" applyFill="1" applyBorder="1" applyAlignment="1" applyProtection="1">
      <alignment horizontal="center" vertical="center" wrapText="1"/>
    </xf>
    <xf numFmtId="0" fontId="132" fillId="78" borderId="165" xfId="45" applyFont="1" applyFill="1" applyBorder="1" applyAlignment="1" applyProtection="1">
      <alignment horizontal="left" vertical="center"/>
    </xf>
    <xf numFmtId="1" fontId="2" fillId="24" borderId="77" xfId="45" applyNumberFormat="1" applyFont="1" applyFill="1" applyBorder="1" applyAlignment="1" applyProtection="1">
      <alignment horizontal="center" vertical="center"/>
    </xf>
    <xf numFmtId="0" fontId="247" fillId="24" borderId="77" xfId="45" applyFont="1" applyFill="1" applyBorder="1" applyAlignment="1" applyProtection="1">
      <alignment horizontal="center" vertical="center"/>
    </xf>
    <xf numFmtId="1" fontId="4" fillId="47" borderId="77" xfId="45" applyNumberFormat="1" applyFont="1" applyFill="1" applyBorder="1" applyAlignment="1" applyProtection="1">
      <alignment horizontal="center" vertical="center"/>
    </xf>
    <xf numFmtId="0" fontId="128" fillId="55" borderId="77" xfId="45" applyFont="1" applyFill="1" applyBorder="1" applyAlignment="1" applyProtection="1">
      <alignment vertical="center"/>
    </xf>
    <xf numFmtId="0" fontId="131" fillId="55" borderId="77" xfId="45" applyFont="1" applyFill="1" applyBorder="1" applyAlignment="1" applyProtection="1">
      <alignment vertical="center"/>
    </xf>
    <xf numFmtId="0" fontId="4" fillId="54" borderId="132" xfId="45" applyFont="1" applyFill="1" applyBorder="1" applyAlignment="1" applyProtection="1">
      <alignment horizontal="left" vertical="top"/>
      <protection locked="0"/>
    </xf>
    <xf numFmtId="0" fontId="4" fillId="54" borderId="133" xfId="45" applyFont="1" applyFill="1" applyBorder="1" applyAlignment="1" applyProtection="1">
      <alignment horizontal="left" vertical="top"/>
      <protection locked="0"/>
    </xf>
    <xf numFmtId="0" fontId="4" fillId="54" borderId="134" xfId="45" applyFont="1" applyFill="1" applyBorder="1" applyAlignment="1" applyProtection="1">
      <alignment horizontal="left" vertical="top"/>
      <protection locked="0"/>
    </xf>
    <xf numFmtId="0" fontId="4" fillId="54" borderId="135" xfId="45" applyFont="1" applyFill="1" applyBorder="1" applyAlignment="1" applyProtection="1">
      <alignment horizontal="left" vertical="top"/>
      <protection locked="0"/>
    </xf>
    <xf numFmtId="0" fontId="4" fillId="54" borderId="136" xfId="45" applyFont="1" applyFill="1" applyBorder="1" applyAlignment="1" applyProtection="1">
      <alignment horizontal="left" vertical="top"/>
      <protection locked="0"/>
    </xf>
    <xf numFmtId="0" fontId="4" fillId="54" borderId="137" xfId="45" applyFont="1" applyFill="1" applyBorder="1" applyAlignment="1" applyProtection="1">
      <alignment horizontal="left" vertical="top"/>
      <protection locked="0"/>
    </xf>
    <xf numFmtId="0" fontId="18" fillId="70" borderId="81" xfId="45" applyFont="1" applyFill="1" applyBorder="1" applyAlignment="1" applyProtection="1">
      <alignment vertical="center"/>
    </xf>
    <xf numFmtId="0" fontId="18" fillId="70" borderId="119" xfId="45" applyFont="1" applyFill="1" applyBorder="1" applyAlignment="1" applyProtection="1">
      <alignment vertical="center"/>
    </xf>
    <xf numFmtId="0" fontId="4" fillId="59" borderId="115" xfId="45" applyFont="1" applyFill="1" applyBorder="1" applyAlignment="1" applyProtection="1">
      <alignment horizontal="left" vertical="top"/>
      <protection locked="0"/>
    </xf>
    <xf numFmtId="0" fontId="4" fillId="59" borderId="116" xfId="45" applyFont="1" applyFill="1" applyBorder="1" applyAlignment="1" applyProtection="1">
      <alignment horizontal="left" vertical="top"/>
      <protection locked="0"/>
    </xf>
    <xf numFmtId="0" fontId="4" fillId="59" borderId="42" xfId="45" applyFont="1" applyFill="1" applyBorder="1" applyAlignment="1" applyProtection="1">
      <alignment horizontal="left" vertical="top"/>
      <protection locked="0"/>
    </xf>
    <xf numFmtId="0" fontId="4" fillId="59" borderId="130" xfId="45" applyFont="1" applyFill="1" applyBorder="1" applyAlignment="1" applyProtection="1">
      <alignment horizontal="left" vertical="top"/>
      <protection locked="0"/>
    </xf>
    <xf numFmtId="0" fontId="4" fillId="59" borderId="0" xfId="45" applyFont="1" applyFill="1" applyBorder="1" applyAlignment="1" applyProtection="1">
      <alignment horizontal="left" vertical="top"/>
      <protection locked="0"/>
    </xf>
    <xf numFmtId="0" fontId="4" fillId="59" borderId="131" xfId="45" applyFont="1" applyFill="1" applyBorder="1" applyAlignment="1" applyProtection="1">
      <alignment horizontal="left" vertical="top"/>
      <protection locked="0"/>
    </xf>
    <xf numFmtId="0" fontId="4" fillId="59" borderId="117" xfId="45" applyFont="1" applyFill="1" applyBorder="1" applyAlignment="1" applyProtection="1">
      <alignment horizontal="left" vertical="top"/>
      <protection locked="0"/>
    </xf>
    <xf numFmtId="0" fontId="4" fillId="59" borderId="103" xfId="45" applyFont="1" applyFill="1" applyBorder="1" applyAlignment="1" applyProtection="1">
      <alignment horizontal="left" vertical="top"/>
      <protection locked="0"/>
    </xf>
    <xf numFmtId="0" fontId="4" fillId="59" borderId="118" xfId="45" applyFont="1" applyFill="1" applyBorder="1" applyAlignment="1" applyProtection="1">
      <alignment horizontal="left" vertical="top"/>
      <protection locked="0"/>
    </xf>
    <xf numFmtId="0" fontId="4" fillId="55" borderId="77" xfId="45" applyFont="1" applyFill="1" applyBorder="1" applyAlignment="1" applyProtection="1">
      <alignment horizontal="center" vertical="center"/>
    </xf>
    <xf numFmtId="0" fontId="132" fillId="78" borderId="174" xfId="45" applyFont="1" applyFill="1" applyBorder="1" applyAlignment="1" applyProtection="1">
      <alignment horizontal="center" vertical="center" wrapText="1"/>
    </xf>
    <xf numFmtId="0" fontId="116" fillId="78" borderId="165" xfId="45" applyFont="1" applyFill="1" applyBorder="1" applyAlignment="1" applyProtection="1">
      <alignment horizontal="center" vertical="center" wrapText="1"/>
    </xf>
    <xf numFmtId="0" fontId="266" fillId="78" borderId="174" xfId="45" applyFont="1" applyFill="1" applyBorder="1" applyAlignment="1" applyProtection="1">
      <alignment horizontal="left" vertical="center"/>
    </xf>
    <xf numFmtId="0" fontId="266" fillId="78" borderId="175" xfId="45" applyFont="1" applyFill="1" applyBorder="1" applyAlignment="1" applyProtection="1">
      <alignment horizontal="left" vertical="center"/>
    </xf>
    <xf numFmtId="0" fontId="266" fillId="80" borderId="174" xfId="45" applyFont="1" applyFill="1" applyBorder="1" applyAlignment="1" applyProtection="1">
      <alignment vertical="center"/>
    </xf>
    <xf numFmtId="0" fontId="266" fillId="80" borderId="175" xfId="45" applyFont="1" applyFill="1" applyBorder="1" applyAlignment="1" applyProtection="1">
      <alignment vertical="center"/>
    </xf>
    <xf numFmtId="0" fontId="264" fillId="0" borderId="174" xfId="45" applyFont="1" applyFill="1" applyBorder="1" applyAlignment="1" applyProtection="1">
      <alignment horizontal="left" vertical="center"/>
    </xf>
    <xf numFmtId="0" fontId="264" fillId="0" borderId="175" xfId="45" applyFont="1" applyFill="1" applyBorder="1" applyAlignment="1" applyProtection="1">
      <alignment horizontal="left" vertical="center"/>
    </xf>
    <xf numFmtId="0" fontId="4" fillId="59" borderId="132" xfId="45" applyFont="1" applyFill="1" applyBorder="1" applyAlignment="1" applyProtection="1">
      <alignment horizontal="left" vertical="top"/>
      <protection locked="0"/>
    </xf>
    <xf numFmtId="0" fontId="4" fillId="59" borderId="133" xfId="45" applyFont="1" applyFill="1" applyBorder="1" applyAlignment="1" applyProtection="1">
      <alignment horizontal="left" vertical="top"/>
      <protection locked="0"/>
    </xf>
    <xf numFmtId="0" fontId="4" fillId="59" borderId="134" xfId="45" applyFont="1" applyFill="1" applyBorder="1" applyAlignment="1" applyProtection="1">
      <alignment horizontal="left" vertical="top"/>
      <protection locked="0"/>
    </xf>
    <xf numFmtId="0" fontId="4" fillId="59" borderId="135" xfId="45" applyFont="1" applyFill="1" applyBorder="1" applyAlignment="1" applyProtection="1">
      <alignment horizontal="left" vertical="top"/>
      <protection locked="0"/>
    </xf>
    <xf numFmtId="0" fontId="4" fillId="59" borderId="136" xfId="45" applyFont="1" applyFill="1" applyBorder="1" applyAlignment="1" applyProtection="1">
      <alignment horizontal="left" vertical="top"/>
      <protection locked="0"/>
    </xf>
    <xf numFmtId="0" fontId="4" fillId="59" borderId="137" xfId="45" applyFont="1" applyFill="1" applyBorder="1" applyAlignment="1" applyProtection="1">
      <alignment horizontal="left" vertical="top"/>
      <protection locked="0"/>
    </xf>
    <xf numFmtId="0" fontId="264" fillId="77" borderId="174" xfId="45" applyFont="1" applyFill="1" applyBorder="1" applyAlignment="1" applyProtection="1">
      <alignment horizontal="left" vertical="center"/>
    </xf>
    <xf numFmtId="0" fontId="264" fillId="77" borderId="175" xfId="45" applyFont="1" applyFill="1" applyBorder="1" applyAlignment="1" applyProtection="1">
      <alignment horizontal="left" vertical="center"/>
    </xf>
    <xf numFmtId="0" fontId="266" fillId="78" borderId="176" xfId="45" applyFont="1" applyFill="1" applyBorder="1" applyAlignment="1" applyProtection="1">
      <alignment horizontal="left" vertical="center"/>
    </xf>
    <xf numFmtId="0" fontId="266" fillId="78" borderId="177" xfId="45" applyFont="1" applyFill="1" applyBorder="1" applyAlignment="1" applyProtection="1">
      <alignment horizontal="left" vertical="center"/>
    </xf>
    <xf numFmtId="0" fontId="263" fillId="78" borderId="165" xfId="45" applyFont="1" applyFill="1" applyBorder="1" applyAlignment="1" applyProtection="1">
      <alignment horizontal="center" vertical="center" wrapText="1"/>
    </xf>
    <xf numFmtId="0" fontId="35" fillId="44" borderId="77" xfId="45" applyFont="1" applyFill="1" applyBorder="1" applyAlignment="1" applyProtection="1">
      <alignment horizontal="left" vertical="center" wrapText="1"/>
      <protection locked="0"/>
    </xf>
    <xf numFmtId="0" fontId="4" fillId="54" borderId="43" xfId="45" applyFont="1" applyFill="1" applyBorder="1" applyAlignment="1" applyProtection="1">
      <alignment horizontal="center" vertical="center"/>
      <protection locked="0"/>
    </xf>
    <xf numFmtId="0" fontId="4" fillId="54" borderId="139" xfId="45" applyFont="1" applyFill="1" applyBorder="1" applyAlignment="1" applyProtection="1">
      <alignment horizontal="center" vertical="center"/>
      <protection locked="0"/>
    </xf>
    <xf numFmtId="0" fontId="3" fillId="51" borderId="94" xfId="45" applyFont="1" applyFill="1" applyBorder="1" applyAlignment="1" applyProtection="1">
      <alignment horizontal="center" vertical="center" wrapText="1"/>
      <protection locked="0"/>
    </xf>
    <xf numFmtId="0" fontId="3" fillId="51" borderId="138" xfId="45" applyFont="1" applyFill="1" applyBorder="1" applyAlignment="1" applyProtection="1">
      <alignment horizontal="center" vertical="center" wrapText="1"/>
      <protection locked="0"/>
    </xf>
    <xf numFmtId="0" fontId="3" fillId="51" borderId="101" xfId="45" applyFont="1" applyFill="1" applyBorder="1" applyAlignment="1" applyProtection="1">
      <alignment horizontal="center" vertical="center" wrapText="1"/>
      <protection locked="0"/>
    </xf>
    <xf numFmtId="0" fontId="250" fillId="42" borderId="0" xfId="45" applyFont="1" applyFill="1" applyBorder="1" applyAlignment="1" applyProtection="1">
      <alignment horizontal="left" vertical="center"/>
    </xf>
    <xf numFmtId="0" fontId="7" fillId="42" borderId="0" xfId="45" applyFont="1" applyFill="1" applyBorder="1" applyAlignment="1" applyProtection="1">
      <alignment horizontal="left" vertical="center"/>
    </xf>
    <xf numFmtId="0" fontId="276" fillId="79" borderId="180" xfId="45" applyFont="1" applyFill="1" applyBorder="1" applyAlignment="1" applyProtection="1">
      <alignment horizontal="center" vertical="center" wrapText="1"/>
    </xf>
    <xf numFmtId="0" fontId="263" fillId="78" borderId="178" xfId="45" applyFont="1" applyFill="1" applyBorder="1" applyAlignment="1" applyProtection="1">
      <alignment horizontal="center" vertical="center" wrapText="1"/>
    </xf>
    <xf numFmtId="0" fontId="263" fillId="78" borderId="179" xfId="45" applyFont="1" applyFill="1" applyBorder="1" applyAlignment="1" applyProtection="1">
      <alignment horizontal="center" vertical="center" wrapText="1"/>
    </xf>
    <xf numFmtId="0" fontId="132" fillId="78" borderId="44" xfId="45" applyFont="1" applyFill="1" applyBorder="1" applyAlignment="1" applyProtection="1">
      <alignment horizontal="center" vertical="center" wrapText="1"/>
    </xf>
    <xf numFmtId="0" fontId="263" fillId="78" borderId="174" xfId="45" applyFont="1" applyFill="1" applyBorder="1" applyAlignment="1" applyProtection="1">
      <alignment horizontal="center" vertical="center" wrapText="1"/>
    </xf>
    <xf numFmtId="0" fontId="263" fillId="78" borderId="172" xfId="45" applyFont="1" applyFill="1" applyBorder="1" applyAlignment="1" applyProtection="1">
      <alignment horizontal="center" vertical="center" wrapText="1"/>
    </xf>
    <xf numFmtId="0" fontId="263" fillId="78" borderId="173" xfId="45" applyFont="1" applyFill="1" applyBorder="1" applyAlignment="1" applyProtection="1">
      <alignment horizontal="center" vertical="center" wrapText="1"/>
    </xf>
    <xf numFmtId="0" fontId="276" fillId="79" borderId="181" xfId="45" applyFont="1" applyFill="1" applyBorder="1" applyAlignment="1" applyProtection="1">
      <alignment horizontal="center" vertical="center" wrapText="1"/>
    </xf>
    <xf numFmtId="0" fontId="276" fillId="79" borderId="182" xfId="45" applyFont="1" applyFill="1" applyBorder="1" applyAlignment="1" applyProtection="1">
      <alignment horizontal="center" vertical="center" wrapText="1"/>
    </xf>
    <xf numFmtId="0" fontId="276" fillId="79" borderId="183" xfId="45" applyFont="1" applyFill="1" applyBorder="1" applyAlignment="1" applyProtection="1">
      <alignment horizontal="center" vertical="center" wrapText="1"/>
    </xf>
    <xf numFmtId="0" fontId="242" fillId="40" borderId="77" xfId="45" applyFont="1" applyFill="1" applyBorder="1" applyAlignment="1" applyProtection="1">
      <alignment vertical="center"/>
    </xf>
    <xf numFmtId="0" fontId="34" fillId="0" borderId="77" xfId="45" applyFont="1" applyBorder="1" applyAlignment="1" applyProtection="1">
      <alignment vertical="center"/>
    </xf>
    <xf numFmtId="0" fontId="34" fillId="0" borderId="81" xfId="45" applyFont="1" applyBorder="1" applyAlignment="1" applyProtection="1">
      <alignment vertical="center"/>
    </xf>
    <xf numFmtId="0" fontId="121" fillId="81" borderId="0" xfId="45" applyFont="1" applyFill="1" applyBorder="1" applyAlignment="1" applyProtection="1">
      <alignment horizontal="center" vertical="center"/>
    </xf>
    <xf numFmtId="0" fontId="4" fillId="44" borderId="94" xfId="45" applyFont="1" applyFill="1" applyBorder="1" applyAlignment="1" applyProtection="1">
      <alignment horizontal="left" vertical="center"/>
      <protection locked="0"/>
    </xf>
    <xf numFmtId="0" fontId="4" fillId="44" borderId="138" xfId="45" applyFont="1" applyFill="1" applyBorder="1" applyAlignment="1" applyProtection="1">
      <alignment horizontal="left" vertical="center"/>
      <protection locked="0"/>
    </xf>
    <xf numFmtId="0" fontId="4" fillId="44" borderId="101" xfId="45" applyFont="1" applyFill="1" applyBorder="1" applyAlignment="1" applyProtection="1">
      <alignment horizontal="left" vertical="center"/>
      <protection locked="0"/>
    </xf>
    <xf numFmtId="0" fontId="4" fillId="54" borderId="94" xfId="45" applyFont="1" applyFill="1" applyBorder="1" applyAlignment="1" applyProtection="1">
      <alignment horizontal="left" vertical="center"/>
      <protection locked="0"/>
    </xf>
    <xf numFmtId="0" fontId="4" fillId="54" borderId="138" xfId="45" applyFont="1" applyFill="1" applyBorder="1" applyAlignment="1" applyProtection="1">
      <alignment horizontal="left" vertical="center"/>
      <protection locked="0"/>
    </xf>
    <xf numFmtId="0" fontId="4" fillId="54" borderId="101" xfId="45" applyFont="1" applyFill="1" applyBorder="1" applyAlignment="1" applyProtection="1">
      <alignment horizontal="left" vertical="center"/>
      <protection locked="0"/>
    </xf>
    <xf numFmtId="0" fontId="263" fillId="78" borderId="184" xfId="45" applyFont="1" applyFill="1" applyBorder="1" applyAlignment="1" applyProtection="1">
      <alignment horizontal="center" vertical="center" wrapText="1"/>
    </xf>
    <xf numFmtId="0" fontId="249" fillId="57" borderId="77" xfId="45" applyFont="1" applyFill="1" applyBorder="1" applyAlignment="1" applyProtection="1">
      <alignment horizontal="left" vertical="center"/>
      <protection locked="0"/>
    </xf>
    <xf numFmtId="0" fontId="35" fillId="57" borderId="77" xfId="45" applyFont="1" applyFill="1" applyBorder="1" applyAlignment="1" applyProtection="1">
      <alignment vertical="center"/>
      <protection locked="0"/>
    </xf>
    <xf numFmtId="0" fontId="35" fillId="57" borderId="81" xfId="45" applyFont="1" applyFill="1" applyBorder="1" applyAlignment="1" applyProtection="1">
      <alignment vertical="center"/>
      <protection locked="0"/>
    </xf>
    <xf numFmtId="0" fontId="242" fillId="40" borderId="77" xfId="45" applyFont="1" applyFill="1" applyBorder="1" applyAlignment="1" applyProtection="1">
      <alignment vertical="center" wrapText="1"/>
    </xf>
    <xf numFmtId="0" fontId="17" fillId="40" borderId="77" xfId="45" applyFont="1" applyFill="1" applyBorder="1" applyAlignment="1" applyProtection="1">
      <alignment vertical="center" wrapText="1"/>
    </xf>
    <xf numFmtId="0" fontId="13" fillId="40" borderId="77" xfId="45" applyFont="1" applyFill="1" applyBorder="1" applyAlignment="1" applyProtection="1">
      <alignment vertical="center" wrapText="1"/>
    </xf>
    <xf numFmtId="0" fontId="201" fillId="55" borderId="77" xfId="45" applyFont="1" applyFill="1" applyBorder="1" applyAlignment="1" applyProtection="1">
      <alignment horizontal="left" vertical="center" wrapText="1"/>
    </xf>
    <xf numFmtId="0" fontId="201" fillId="55" borderId="81" xfId="45" applyFont="1" applyFill="1" applyBorder="1" applyAlignment="1" applyProtection="1">
      <alignment horizontal="left" vertical="center" wrapText="1"/>
    </xf>
    <xf numFmtId="0" fontId="34" fillId="40" borderId="77" xfId="45" applyFont="1" applyFill="1" applyBorder="1" applyAlignment="1" applyProtection="1">
      <alignment vertical="center"/>
    </xf>
    <xf numFmtId="0" fontId="34" fillId="40" borderId="81" xfId="45" applyFont="1" applyFill="1" applyBorder="1" applyAlignment="1" applyProtection="1">
      <alignment vertical="center"/>
    </xf>
    <xf numFmtId="1" fontId="3" fillId="54" borderId="94" xfId="59" applyNumberFormat="1" applyFont="1" applyFill="1" applyBorder="1" applyAlignment="1" applyProtection="1">
      <alignment horizontal="left" vertical="center"/>
      <protection locked="0"/>
    </xf>
    <xf numFmtId="1" fontId="0" fillId="0" borderId="101" xfId="0" applyNumberFormat="1" applyBorder="1" applyAlignment="1" applyProtection="1">
      <alignment vertical="center"/>
      <protection locked="0"/>
    </xf>
    <xf numFmtId="0" fontId="0" fillId="0" borderId="101" xfId="0" applyBorder="1" applyAlignment="1" applyProtection="1">
      <alignment horizontal="left" vertical="center"/>
      <protection locked="0"/>
    </xf>
    <xf numFmtId="0" fontId="4" fillId="59" borderId="94" xfId="45" applyFont="1" applyFill="1" applyBorder="1" applyAlignment="1" applyProtection="1">
      <alignment horizontal="left" vertical="center"/>
      <protection locked="0"/>
    </xf>
    <xf numFmtId="0" fontId="4" fillId="59" borderId="138" xfId="45" applyFont="1" applyFill="1" applyBorder="1" applyAlignment="1" applyProtection="1">
      <alignment horizontal="left" vertical="center"/>
      <protection locked="0"/>
    </xf>
    <xf numFmtId="0" fontId="4" fillId="59" borderId="101" xfId="45" applyFont="1" applyFill="1" applyBorder="1" applyAlignment="1" applyProtection="1">
      <alignment horizontal="left" vertical="center"/>
      <protection locked="0"/>
    </xf>
    <xf numFmtId="0" fontId="31" fillId="40" borderId="0" xfId="47" applyFont="1" applyFill="1" applyBorder="1" applyAlignment="1" applyProtection="1">
      <alignment vertical="center" wrapText="1"/>
    </xf>
    <xf numFmtId="0" fontId="0" fillId="0" borderId="0" xfId="0" applyAlignment="1">
      <alignment vertical="center" wrapText="1"/>
    </xf>
    <xf numFmtId="0" fontId="4" fillId="44" borderId="94" xfId="45" applyFont="1" applyFill="1" applyBorder="1" applyAlignment="1" applyProtection="1">
      <alignment horizontal="left" vertical="top"/>
      <protection locked="0"/>
    </xf>
    <xf numFmtId="0" fontId="4" fillId="44" borderId="138" xfId="45" applyFont="1" applyFill="1" applyBorder="1" applyAlignment="1" applyProtection="1">
      <alignment horizontal="left" vertical="top"/>
      <protection locked="0"/>
    </xf>
    <xf numFmtId="0" fontId="179" fillId="44" borderId="138" xfId="0" applyFont="1" applyFill="1" applyBorder="1" applyAlignment="1" applyProtection="1">
      <alignment vertical="top"/>
      <protection locked="0"/>
    </xf>
    <xf numFmtId="0" fontId="0" fillId="0" borderId="138" xfId="0" applyBorder="1" applyAlignment="1" applyProtection="1">
      <protection locked="0"/>
    </xf>
    <xf numFmtId="0" fontId="0" fillId="0" borderId="101" xfId="0" applyBorder="1" applyAlignment="1" applyProtection="1">
      <protection locked="0"/>
    </xf>
    <xf numFmtId="0" fontId="30" fillId="56" borderId="94" xfId="45" applyFill="1" applyBorder="1" applyAlignment="1" applyProtection="1">
      <alignment horizontal="left" vertical="center"/>
      <protection locked="0"/>
    </xf>
    <xf numFmtId="0" fontId="0" fillId="0" borderId="101" xfId="0" applyBorder="1" applyAlignment="1">
      <alignment horizontal="left" vertical="center"/>
    </xf>
    <xf numFmtId="0" fontId="129" fillId="40" borderId="0" xfId="45" applyFont="1" applyFill="1" applyBorder="1" applyAlignment="1" applyProtection="1">
      <alignment horizontal="left" vertical="center" wrapText="1"/>
    </xf>
    <xf numFmtId="0" fontId="2" fillId="31" borderId="0" xfId="45" applyFont="1" applyFill="1" applyAlignment="1" applyProtection="1">
      <alignment vertical="center"/>
    </xf>
    <xf numFmtId="0" fontId="4" fillId="31" borderId="0" xfId="45" applyFont="1" applyFill="1" applyAlignment="1" applyProtection="1">
      <alignment vertical="center"/>
    </xf>
    <xf numFmtId="0" fontId="251" fillId="58" borderId="79" xfId="45" applyFont="1" applyFill="1" applyBorder="1" applyAlignment="1" applyProtection="1">
      <alignment horizontal="center" vertical="center" wrapText="1"/>
    </xf>
    <xf numFmtId="0" fontId="30" fillId="0" borderId="79" xfId="45" applyBorder="1" applyAlignment="1" applyProtection="1">
      <alignment vertical="center"/>
    </xf>
    <xf numFmtId="9" fontId="251" fillId="71" borderId="0" xfId="45" applyNumberFormat="1" applyFont="1" applyFill="1" applyBorder="1" applyAlignment="1" applyProtection="1">
      <alignment horizontal="center" vertical="center" wrapText="1"/>
    </xf>
    <xf numFmtId="0" fontId="30" fillId="0" borderId="0" xfId="45" applyAlignment="1" applyProtection="1">
      <alignment vertical="center"/>
    </xf>
    <xf numFmtId="49" fontId="0" fillId="42" borderId="115" xfId="0" applyNumberFormat="1" applyFill="1" applyBorder="1" applyAlignment="1" applyProtection="1">
      <alignment vertical="top"/>
      <protection locked="0"/>
    </xf>
    <xf numFmtId="49" fontId="0" fillId="42" borderId="116" xfId="0" applyNumberFormat="1" applyFill="1" applyBorder="1" applyAlignment="1" applyProtection="1">
      <alignment vertical="top"/>
      <protection locked="0"/>
    </xf>
    <xf numFmtId="49" fontId="0" fillId="42" borderId="42" xfId="0" applyNumberFormat="1" applyFill="1" applyBorder="1" applyAlignment="1" applyProtection="1">
      <alignment vertical="top"/>
      <protection locked="0"/>
    </xf>
    <xf numFmtId="49" fontId="0" fillId="42" borderId="130" xfId="0" applyNumberFormat="1" applyFill="1" applyBorder="1" applyAlignment="1" applyProtection="1">
      <alignment vertical="top"/>
      <protection locked="0"/>
    </xf>
    <xf numFmtId="49" fontId="0" fillId="42" borderId="0" xfId="0" applyNumberFormat="1" applyFill="1" applyBorder="1" applyAlignment="1" applyProtection="1">
      <alignment vertical="top"/>
      <protection locked="0"/>
    </xf>
    <xf numFmtId="49" fontId="0" fillId="42" borderId="131" xfId="0" applyNumberFormat="1" applyFill="1" applyBorder="1" applyAlignment="1" applyProtection="1">
      <alignment vertical="top"/>
      <protection locked="0"/>
    </xf>
    <xf numFmtId="49" fontId="0" fillId="42" borderId="117" xfId="0" applyNumberFormat="1" applyFill="1" applyBorder="1" applyAlignment="1" applyProtection="1">
      <alignment vertical="top"/>
      <protection locked="0"/>
    </xf>
    <xf numFmtId="49" fontId="0" fillId="42" borderId="103" xfId="0" applyNumberFormat="1" applyFill="1" applyBorder="1" applyAlignment="1" applyProtection="1">
      <alignment vertical="top"/>
      <protection locked="0"/>
    </xf>
    <xf numFmtId="49" fontId="0" fillId="42" borderId="118" xfId="0" applyNumberFormat="1" applyFill="1" applyBorder="1" applyAlignment="1" applyProtection="1">
      <alignment vertical="top"/>
      <protection locked="0"/>
    </xf>
    <xf numFmtId="0" fontId="0" fillId="56" borderId="43" xfId="0" applyFill="1" applyBorder="1" applyAlignment="1" applyProtection="1"/>
    <xf numFmtId="0" fontId="4" fillId="31" borderId="0" xfId="0" applyFont="1" applyFill="1" applyAlignment="1">
      <alignment horizontal="right" vertical="center"/>
    </xf>
    <xf numFmtId="0" fontId="4" fillId="31" borderId="0" xfId="0" applyFont="1" applyFill="1" applyBorder="1" applyAlignment="1">
      <alignment horizontal="right" vertical="center"/>
    </xf>
    <xf numFmtId="0" fontId="287" fillId="85" borderId="188" xfId="0" applyFont="1" applyFill="1" applyBorder="1" applyAlignment="1" applyProtection="1">
      <alignment horizontal="right" vertical="center" wrapText="1"/>
    </xf>
    <xf numFmtId="0" fontId="211" fillId="31" borderId="0" xfId="0" applyFont="1" applyFill="1" applyAlignment="1">
      <alignment horizontal="center" vertical="top" wrapText="1"/>
    </xf>
    <xf numFmtId="0" fontId="0" fillId="56" borderId="94" xfId="0" applyFill="1" applyBorder="1" applyAlignment="1" applyProtection="1">
      <alignment vertical="center"/>
    </xf>
    <xf numFmtId="0" fontId="0" fillId="0" borderId="101" xfId="0" applyBorder="1" applyAlignment="1" applyProtection="1">
      <alignment vertical="center"/>
    </xf>
    <xf numFmtId="0" fontId="288" fillId="85" borderId="188" xfId="0" applyFont="1" applyFill="1" applyBorder="1" applyAlignment="1" applyProtection="1">
      <alignment horizontal="right" vertical="center"/>
    </xf>
    <xf numFmtId="0" fontId="0" fillId="56" borderId="43" xfId="0" applyFill="1" applyBorder="1" applyAlignment="1" applyProtection="1">
      <alignment vertical="center"/>
    </xf>
    <xf numFmtId="0" fontId="288" fillId="77" borderId="194" xfId="0" applyFont="1" applyFill="1" applyBorder="1" applyAlignment="1">
      <alignment horizontal="right" vertical="center" wrapText="1"/>
    </xf>
    <xf numFmtId="0" fontId="288" fillId="77" borderId="193" xfId="0" applyFont="1" applyFill="1" applyBorder="1" applyAlignment="1">
      <alignment horizontal="right" vertical="center" wrapText="1"/>
    </xf>
    <xf numFmtId="0" fontId="153" fillId="45" borderId="41" xfId="0" applyFont="1" applyFill="1" applyBorder="1" applyAlignment="1" applyProtection="1">
      <alignment horizontal="left" vertical="center" wrapText="1"/>
      <protection locked="0"/>
    </xf>
    <xf numFmtId="0" fontId="153" fillId="42" borderId="140" xfId="0" applyFont="1" applyFill="1" applyBorder="1" applyAlignment="1" applyProtection="1">
      <alignment horizontal="left"/>
      <protection locked="0"/>
    </xf>
    <xf numFmtId="0" fontId="153" fillId="42" borderId="39" xfId="0" applyFont="1" applyFill="1" applyBorder="1" applyAlignment="1" applyProtection="1">
      <alignment horizontal="left"/>
      <protection locked="0"/>
    </xf>
    <xf numFmtId="0" fontId="288" fillId="77" borderId="192" xfId="0" applyFont="1" applyFill="1" applyBorder="1" applyAlignment="1">
      <alignment horizontal="right" vertical="center" wrapText="1"/>
    </xf>
    <xf numFmtId="0" fontId="121" fillId="73" borderId="195" xfId="0" applyFont="1" applyFill="1" applyBorder="1" applyAlignment="1" applyProtection="1">
      <alignment horizontal="right" vertical="center" wrapText="1"/>
      <protection locked="0"/>
    </xf>
    <xf numFmtId="0" fontId="121" fillId="73" borderId="146" xfId="0" applyFont="1" applyFill="1" applyBorder="1" applyAlignment="1" applyProtection="1">
      <alignment horizontal="right" vertical="center" wrapText="1"/>
      <protection locked="0"/>
    </xf>
    <xf numFmtId="0" fontId="121" fillId="73" borderId="196" xfId="0" applyFont="1" applyFill="1" applyBorder="1" applyAlignment="1" applyProtection="1">
      <alignment horizontal="right" vertical="center" wrapText="1"/>
      <protection locked="0"/>
    </xf>
    <xf numFmtId="1" fontId="124" fillId="72" borderId="141" xfId="57" applyNumberFormat="1" applyFont="1" applyFill="1" applyBorder="1" applyAlignment="1" applyProtection="1">
      <alignment horizontal="center" vertical="center" wrapText="1"/>
      <protection locked="0"/>
    </xf>
    <xf numFmtId="1" fontId="102" fillId="0" borderId="142" xfId="57" applyNumberFormat="1" applyFont="1" applyBorder="1" applyAlignment="1" applyProtection="1">
      <protection locked="0"/>
    </xf>
    <xf numFmtId="1" fontId="102" fillId="0" borderId="143" xfId="57" applyNumberFormat="1" applyFont="1" applyBorder="1" applyAlignment="1" applyProtection="1">
      <protection locked="0"/>
    </xf>
    <xf numFmtId="1" fontId="124" fillId="74" borderId="141" xfId="57" applyNumberFormat="1" applyFont="1" applyFill="1" applyBorder="1" applyAlignment="1" applyProtection="1">
      <alignment horizontal="center" vertical="center" wrapText="1"/>
      <protection locked="0"/>
    </xf>
    <xf numFmtId="1" fontId="124" fillId="74" borderId="142" xfId="57" applyNumberFormat="1" applyFont="1" applyFill="1" applyBorder="1" applyAlignment="1" applyProtection="1">
      <alignment horizontal="center" vertical="center" wrapText="1"/>
      <protection locked="0"/>
    </xf>
    <xf numFmtId="1" fontId="124" fillId="74" borderId="143" xfId="57" applyNumberFormat="1" applyFont="1" applyFill="1" applyBorder="1" applyAlignment="1" applyProtection="1">
      <alignment horizontal="center" vertical="center" wrapText="1"/>
      <protection locked="0"/>
    </xf>
    <xf numFmtId="0" fontId="121" fillId="77" borderId="194" xfId="0" applyFont="1" applyFill="1" applyBorder="1" applyAlignment="1">
      <alignment horizontal="right" vertical="center" wrapText="1"/>
    </xf>
    <xf numFmtId="0" fontId="15" fillId="73" borderId="149" xfId="0" applyFont="1" applyFill="1" applyBorder="1" applyAlignment="1" applyProtection="1">
      <alignment horizontal="right" vertical="center" wrapText="1"/>
      <protection locked="0"/>
    </xf>
    <xf numFmtId="0" fontId="121" fillId="73" borderId="149" xfId="0" applyFont="1" applyFill="1" applyBorder="1" applyAlignment="1" applyProtection="1">
      <alignment horizontal="right" vertical="center" wrapText="1"/>
      <protection locked="0"/>
    </xf>
    <xf numFmtId="0" fontId="102" fillId="73" borderId="149" xfId="0" applyFont="1" applyFill="1" applyBorder="1" applyAlignment="1" applyProtection="1">
      <alignment vertical="center"/>
      <protection locked="0"/>
    </xf>
    <xf numFmtId="0" fontId="153" fillId="75" borderId="41" xfId="0" applyFont="1" applyFill="1" applyBorder="1" applyAlignment="1" applyProtection="1">
      <alignment horizontal="left" vertical="center" wrapText="1"/>
      <protection locked="0"/>
    </xf>
    <xf numFmtId="0" fontId="121" fillId="77" borderId="192" xfId="0" applyFont="1" applyFill="1" applyBorder="1" applyAlignment="1">
      <alignment horizontal="right" vertical="center" wrapText="1"/>
    </xf>
    <xf numFmtId="0" fontId="291" fillId="31" borderId="0" xfId="0" applyFont="1" applyFill="1" applyAlignment="1">
      <alignment horizontal="left" vertical="center" wrapText="1"/>
    </xf>
    <xf numFmtId="0" fontId="135" fillId="31" borderId="0" xfId="0" applyFont="1" applyFill="1" applyAlignment="1">
      <alignment horizontal="left" vertical="center" wrapText="1"/>
    </xf>
    <xf numFmtId="0" fontId="116" fillId="31" borderId="46" xfId="0" applyFont="1" applyFill="1" applyBorder="1" applyAlignment="1">
      <alignment horizontal="center" vertical="center"/>
    </xf>
    <xf numFmtId="0" fontId="137" fillId="31" borderId="148" xfId="0" applyFont="1" applyFill="1" applyBorder="1" applyAlignment="1">
      <alignment horizontal="center" vertical="center" wrapText="1"/>
    </xf>
    <xf numFmtId="0" fontId="137" fillId="31" borderId="0" xfId="0" applyFont="1" applyFill="1" applyAlignment="1">
      <alignment horizontal="center" vertical="center" wrapText="1"/>
    </xf>
    <xf numFmtId="0" fontId="153" fillId="45" borderId="140" xfId="0" applyFont="1" applyFill="1" applyBorder="1" applyAlignment="1" applyProtection="1">
      <alignment horizontal="left" vertical="center" wrapText="1"/>
      <protection locked="0"/>
    </xf>
    <xf numFmtId="1" fontId="124" fillId="72" borderId="142" xfId="57" applyNumberFormat="1" applyFont="1" applyFill="1" applyBorder="1" applyAlignment="1" applyProtection="1">
      <alignment horizontal="center" vertical="center" wrapText="1"/>
      <protection locked="0"/>
    </xf>
    <xf numFmtId="0" fontId="14" fillId="73" borderId="147" xfId="0" applyFont="1" applyFill="1" applyBorder="1" applyAlignment="1" applyProtection="1">
      <alignment horizontal="right" vertical="center" wrapText="1"/>
      <protection locked="0"/>
    </xf>
    <xf numFmtId="0" fontId="252" fillId="73" borderId="147" xfId="0" applyFont="1" applyFill="1" applyBorder="1" applyAlignment="1" applyProtection="1">
      <alignment vertical="center"/>
      <protection locked="0"/>
    </xf>
    <xf numFmtId="0" fontId="128" fillId="33" borderId="41" xfId="0" applyFont="1" applyFill="1" applyBorder="1" applyAlignment="1" applyProtection="1">
      <alignment horizontal="center" vertical="top" wrapText="1"/>
      <protection locked="0"/>
    </xf>
    <xf numFmtId="0" fontId="105" fillId="33" borderId="140" xfId="0" applyFont="1" applyFill="1" applyBorder="1" applyAlignment="1" applyProtection="1">
      <alignment vertical="top"/>
      <protection locked="0"/>
    </xf>
    <xf numFmtId="0" fontId="105" fillId="33" borderId="39" xfId="0" applyFont="1" applyFill="1" applyBorder="1" applyAlignment="1" applyProtection="1">
      <alignment vertical="top"/>
      <protection locked="0"/>
    </xf>
    <xf numFmtId="0" fontId="125" fillId="87" borderId="44" xfId="0" applyFont="1" applyFill="1" applyBorder="1" applyAlignment="1">
      <alignment horizontal="center" vertical="center"/>
    </xf>
    <xf numFmtId="0" fontId="131" fillId="0" borderId="0" xfId="0" applyFont="1" applyFill="1" applyAlignment="1">
      <alignment horizontal="left" vertical="center" wrapText="1"/>
    </xf>
    <xf numFmtId="0" fontId="121" fillId="73" borderId="147" xfId="0" applyFont="1" applyFill="1" applyBorder="1" applyAlignment="1" applyProtection="1">
      <alignment horizontal="right" vertical="center" wrapText="1"/>
      <protection locked="0"/>
    </xf>
    <xf numFmtId="0" fontId="102" fillId="73" borderId="147" xfId="0" applyFont="1" applyFill="1" applyBorder="1" applyAlignment="1" applyProtection="1">
      <alignment vertical="center"/>
      <protection locked="0"/>
    </xf>
    <xf numFmtId="0" fontId="128" fillId="33" borderId="140" xfId="0" applyFont="1" applyFill="1" applyBorder="1" applyAlignment="1" applyProtection="1">
      <alignment horizontal="center" vertical="top" wrapText="1"/>
      <protection locked="0"/>
    </xf>
    <xf numFmtId="0" fontId="15" fillId="73" borderId="146" xfId="0" applyFont="1" applyFill="1" applyBorder="1" applyAlignment="1" applyProtection="1">
      <alignment horizontal="right" vertical="center" wrapText="1"/>
      <protection locked="0"/>
    </xf>
    <xf numFmtId="0" fontId="106" fillId="32" borderId="0" xfId="0" applyFont="1" applyFill="1" applyAlignment="1" applyProtection="1">
      <alignment horizontal="center" vertical="center" wrapText="1"/>
      <protection locked="0"/>
    </xf>
    <xf numFmtId="0" fontId="130" fillId="32" borderId="0" xfId="0" applyFont="1" applyFill="1" applyBorder="1" applyAlignment="1">
      <alignment horizontal="left" vertical="center" wrapText="1"/>
    </xf>
    <xf numFmtId="0" fontId="143" fillId="32" borderId="150" xfId="0" applyFont="1" applyFill="1" applyBorder="1" applyAlignment="1">
      <alignment horizontal="center" vertical="center"/>
    </xf>
    <xf numFmtId="0" fontId="143" fillId="32" borderId="151" xfId="0" applyFont="1" applyFill="1" applyBorder="1" applyAlignment="1">
      <alignment horizontal="center" vertical="center"/>
    </xf>
    <xf numFmtId="0" fontId="143" fillId="32" borderId="152" xfId="0" applyFont="1" applyFill="1" applyBorder="1" applyAlignment="1">
      <alignment horizontal="center" vertical="center"/>
    </xf>
    <xf numFmtId="0" fontId="263" fillId="84" borderId="203" xfId="0" applyFont="1" applyFill="1" applyBorder="1" applyAlignment="1" applyProtection="1">
      <alignment horizontal="right" vertical="center" wrapText="1"/>
      <protection locked="0"/>
    </xf>
    <xf numFmtId="0" fontId="132" fillId="77" borderId="198" xfId="0" applyFont="1" applyFill="1" applyBorder="1" applyAlignment="1" applyProtection="1">
      <alignment horizontal="right" vertical="center" wrapText="1"/>
      <protection locked="0"/>
    </xf>
    <xf numFmtId="0" fontId="263" fillId="77" borderId="198" xfId="0" applyFont="1" applyFill="1" applyBorder="1" applyAlignment="1" applyProtection="1">
      <alignment horizontal="right" vertical="center" wrapText="1"/>
      <protection locked="0"/>
    </xf>
    <xf numFmtId="0" fontId="132" fillId="77" borderId="198" xfId="0" applyFont="1" applyFill="1" applyBorder="1" applyAlignment="1">
      <alignment horizontal="right" vertical="center" wrapText="1"/>
    </xf>
    <xf numFmtId="0" fontId="130" fillId="42" borderId="55" xfId="0" applyFont="1" applyFill="1" applyBorder="1" applyAlignment="1" applyProtection="1">
      <alignment horizontal="left" vertical="center" wrapText="1"/>
      <protection locked="0"/>
    </xf>
    <xf numFmtId="0" fontId="266" fillId="87" borderId="197" xfId="0" applyFont="1" applyFill="1" applyBorder="1" applyAlignment="1">
      <alignment horizontal="right" vertical="center" wrapText="1"/>
    </xf>
    <xf numFmtId="0" fontId="123" fillId="32" borderId="0" xfId="0" applyFont="1" applyFill="1" applyAlignment="1" applyProtection="1">
      <alignment horizontal="center" vertical="center"/>
      <protection locked="0"/>
    </xf>
    <xf numFmtId="0" fontId="130" fillId="42" borderId="44" xfId="0" applyFont="1" applyFill="1" applyBorder="1" applyAlignment="1" applyProtection="1">
      <alignment horizontal="left" vertical="center" wrapText="1"/>
      <protection locked="0"/>
    </xf>
    <xf numFmtId="0" fontId="102" fillId="76" borderId="0" xfId="0" applyFont="1" applyFill="1" applyBorder="1" applyAlignment="1">
      <alignment horizontal="center"/>
    </xf>
    <xf numFmtId="0" fontId="4" fillId="43" borderId="94" xfId="0" applyFont="1" applyFill="1" applyBorder="1" applyAlignment="1" applyProtection="1">
      <alignment horizontal="left" vertical="center" wrapText="1"/>
      <protection locked="0"/>
    </xf>
    <xf numFmtId="0" fontId="4" fillId="43" borderId="101" xfId="0" applyFont="1" applyFill="1" applyBorder="1" applyAlignment="1" applyProtection="1">
      <alignment horizontal="left" vertical="center" wrapText="1"/>
      <protection locked="0"/>
    </xf>
    <xf numFmtId="0" fontId="295" fillId="32" borderId="116" xfId="0" applyFont="1" applyFill="1" applyBorder="1" applyAlignment="1">
      <alignment horizontal="left" vertical="top" wrapText="1"/>
    </xf>
    <xf numFmtId="0" fontId="104" fillId="32" borderId="116" xfId="0" applyFont="1" applyFill="1" applyBorder="1" applyAlignment="1">
      <alignment horizontal="left" vertical="top" wrapText="1"/>
    </xf>
    <xf numFmtId="0" fontId="295" fillId="32" borderId="46" xfId="0" applyFont="1" applyFill="1" applyBorder="1" applyAlignment="1">
      <alignment horizontal="center" vertical="top" wrapText="1"/>
    </xf>
    <xf numFmtId="0" fontId="104" fillId="32" borderId="46" xfId="0" applyFont="1" applyFill="1" applyBorder="1" applyAlignment="1">
      <alignment horizontal="center" vertical="top" wrapText="1"/>
    </xf>
    <xf numFmtId="0" fontId="295" fillId="32" borderId="0" xfId="0" applyFont="1" applyFill="1" applyBorder="1" applyAlignment="1">
      <alignment horizontal="center" vertical="top" wrapText="1"/>
    </xf>
    <xf numFmtId="0" fontId="132" fillId="77" borderId="199" xfId="0" applyFont="1" applyFill="1" applyBorder="1" applyAlignment="1">
      <alignment horizontal="right" vertical="center" wrapText="1"/>
    </xf>
    <xf numFmtId="0" fontId="266" fillId="87" borderId="201" xfId="0" applyFont="1" applyFill="1" applyBorder="1" applyAlignment="1">
      <alignment horizontal="center" vertical="center" wrapText="1"/>
    </xf>
    <xf numFmtId="0" fontId="266" fillId="87" borderId="200" xfId="0" applyFont="1" applyFill="1" applyBorder="1" applyAlignment="1">
      <alignment horizontal="center" vertical="center" wrapText="1"/>
    </xf>
    <xf numFmtId="0" fontId="266" fillId="87" borderId="223" xfId="0" applyFont="1" applyFill="1" applyBorder="1" applyAlignment="1">
      <alignment horizontal="center" vertical="center" wrapText="1"/>
    </xf>
    <xf numFmtId="0" fontId="295" fillId="32" borderId="0" xfId="0" applyFont="1" applyFill="1" applyBorder="1" applyAlignment="1">
      <alignment horizontal="left" vertical="top" wrapText="1"/>
    </xf>
    <xf numFmtId="0" fontId="4" fillId="31" borderId="0" xfId="0" applyFont="1" applyFill="1" applyBorder="1" applyAlignment="1">
      <alignment horizontal="left" vertical="center"/>
    </xf>
    <xf numFmtId="0" fontId="3" fillId="32" borderId="0" xfId="0" applyFont="1" applyFill="1" applyAlignment="1" applyProtection="1">
      <alignment horizontal="left" vertical="center"/>
      <protection locked="0"/>
    </xf>
    <xf numFmtId="0" fontId="3" fillId="31" borderId="0" xfId="0" applyFont="1" applyFill="1" applyAlignment="1" applyProtection="1">
      <alignment horizontal="left" vertical="center"/>
      <protection locked="0"/>
    </xf>
    <xf numFmtId="0" fontId="4" fillId="42" borderId="117" xfId="0" applyFont="1" applyFill="1" applyBorder="1" applyAlignment="1" applyProtection="1">
      <alignment horizontal="left" vertical="center" wrapText="1"/>
      <protection locked="0"/>
    </xf>
    <xf numFmtId="0" fontId="4" fillId="42" borderId="118" xfId="0" applyFont="1" applyFill="1" applyBorder="1" applyAlignment="1" applyProtection="1">
      <alignment horizontal="left" vertical="center" wrapText="1"/>
      <protection locked="0"/>
    </xf>
    <xf numFmtId="0" fontId="4" fillId="42" borderId="94" xfId="0" applyFont="1" applyFill="1" applyBorder="1" applyAlignment="1" applyProtection="1">
      <alignment horizontal="left" vertical="center" wrapText="1"/>
      <protection locked="0"/>
    </xf>
    <xf numFmtId="0" fontId="4" fillId="42" borderId="101" xfId="0" applyFont="1" applyFill="1" applyBorder="1" applyAlignment="1" applyProtection="1">
      <alignment horizontal="left" vertical="center" wrapText="1"/>
      <protection locked="0"/>
    </xf>
    <xf numFmtId="0" fontId="8" fillId="31" borderId="0" xfId="0" applyFont="1" applyFill="1" applyBorder="1" applyAlignment="1" applyProtection="1">
      <alignment horizontal="left" vertical="center"/>
      <protection locked="0"/>
    </xf>
    <xf numFmtId="0" fontId="3" fillId="31" borderId="0" xfId="0" applyFont="1" applyFill="1" applyBorder="1" applyAlignment="1" applyProtection="1">
      <alignment horizontal="left" vertical="center"/>
      <protection locked="0"/>
    </xf>
    <xf numFmtId="0" fontId="295" fillId="31" borderId="0" xfId="34" applyFont="1" applyFill="1">
      <alignment vertical="center"/>
    </xf>
    <xf numFmtId="0" fontId="253" fillId="31" borderId="0" xfId="34" applyFont="1" applyFill="1">
      <alignment vertical="center"/>
    </xf>
    <xf numFmtId="0" fontId="266" fillId="87" borderId="188" xfId="0" applyFont="1" applyFill="1" applyBorder="1" applyAlignment="1">
      <alignment horizontal="center" vertical="center" wrapText="1"/>
    </xf>
    <xf numFmtId="0" fontId="143" fillId="44" borderId="153" xfId="0" applyFont="1" applyFill="1" applyBorder="1" applyAlignment="1" applyProtection="1">
      <alignment horizontal="center" vertical="center"/>
      <protection locked="0"/>
    </xf>
    <xf numFmtId="0" fontId="143" fillId="44" borderId="154" xfId="0" applyFont="1" applyFill="1" applyBorder="1" applyAlignment="1" applyProtection="1">
      <alignment horizontal="center" vertical="center"/>
      <protection locked="0"/>
    </xf>
    <xf numFmtId="0" fontId="143" fillId="44" borderId="155" xfId="0" applyFont="1" applyFill="1" applyBorder="1" applyAlignment="1" applyProtection="1">
      <alignment horizontal="center" vertical="center"/>
      <protection locked="0"/>
    </xf>
    <xf numFmtId="0" fontId="4" fillId="42" borderId="144" xfId="0" applyFont="1" applyFill="1" applyBorder="1" applyAlignment="1" applyProtection="1">
      <alignment horizontal="left" vertical="center" wrapText="1"/>
      <protection locked="0"/>
    </xf>
    <xf numFmtId="0" fontId="4" fillId="42" borderId="145" xfId="0" applyFont="1" applyFill="1" applyBorder="1" applyAlignment="1" applyProtection="1">
      <alignment horizontal="left" vertical="center" wrapText="1"/>
      <protection locked="0"/>
    </xf>
    <xf numFmtId="0" fontId="4" fillId="42" borderId="95" xfId="0" applyFont="1" applyFill="1" applyBorder="1" applyAlignment="1" applyProtection="1">
      <alignment horizontal="left" vertical="center" wrapText="1"/>
      <protection locked="0"/>
    </xf>
    <xf numFmtId="0" fontId="266" fillId="87" borderId="188" xfId="0" applyFont="1" applyFill="1" applyBorder="1" applyAlignment="1" applyProtection="1">
      <alignment horizontal="center" vertical="center" wrapText="1"/>
    </xf>
    <xf numFmtId="0" fontId="298" fillId="32" borderId="0" xfId="0" applyFont="1" applyFill="1" applyAlignment="1">
      <alignment horizontal="left" vertical="center" wrapText="1"/>
    </xf>
    <xf numFmtId="0" fontId="135" fillId="32" borderId="0" xfId="0" applyFont="1" applyFill="1" applyAlignment="1">
      <alignment horizontal="left" vertical="center" wrapText="1"/>
    </xf>
    <xf numFmtId="0" fontId="266" fillId="87" borderId="205" xfId="0" applyFont="1" applyFill="1" applyBorder="1" applyAlignment="1">
      <alignment horizontal="center" vertical="center" wrapText="1"/>
    </xf>
    <xf numFmtId="0" fontId="299" fillId="87" borderId="188" xfId="0" applyFont="1" applyFill="1" applyBorder="1" applyAlignment="1">
      <alignment horizontal="center" vertical="center" wrapText="1"/>
    </xf>
    <xf numFmtId="0" fontId="266" fillId="87" borderId="189" xfId="0" applyFont="1" applyFill="1" applyBorder="1" applyAlignment="1">
      <alignment horizontal="center" vertical="center" wrapText="1"/>
    </xf>
    <xf numFmtId="0" fontId="23" fillId="32" borderId="158" xfId="34" applyFont="1" applyFill="1" applyBorder="1" applyAlignment="1">
      <alignment horizontal="left" vertical="top" wrapText="1"/>
    </xf>
    <xf numFmtId="0" fontId="254" fillId="32" borderId="158" xfId="34" applyFont="1" applyFill="1" applyBorder="1" applyAlignment="1">
      <alignment horizontal="left" vertical="top" wrapText="1"/>
    </xf>
    <xf numFmtId="0" fontId="254" fillId="32" borderId="0" xfId="34" applyFont="1" applyFill="1" applyBorder="1" applyAlignment="1">
      <alignment horizontal="left" vertical="top" wrapText="1"/>
    </xf>
    <xf numFmtId="0" fontId="266" fillId="87" borderId="189" xfId="0" applyFont="1" applyFill="1" applyBorder="1" applyAlignment="1" applyProtection="1">
      <alignment horizontal="center" vertical="center" wrapText="1"/>
      <protection locked="0"/>
    </xf>
    <xf numFmtId="0" fontId="294" fillId="87" borderId="204" xfId="0" applyFont="1" applyFill="1" applyBorder="1" applyAlignment="1" applyProtection="1">
      <alignment horizontal="center" vertical="center" wrapText="1"/>
      <protection locked="0"/>
    </xf>
    <xf numFmtId="0" fontId="8" fillId="31" borderId="0" xfId="0" applyFont="1" applyFill="1" applyAlignment="1" applyProtection="1">
      <alignment horizontal="left" vertical="center"/>
      <protection locked="0"/>
    </xf>
    <xf numFmtId="0" fontId="298" fillId="31" borderId="0" xfId="34" applyFont="1" applyFill="1" applyAlignment="1">
      <alignment horizontal="left" vertical="center" wrapText="1"/>
    </xf>
    <xf numFmtId="0" fontId="146" fillId="31" borderId="0" xfId="34" applyFont="1" applyFill="1" applyAlignment="1">
      <alignment horizontal="left" vertical="center" wrapText="1"/>
    </xf>
    <xf numFmtId="0" fontId="135" fillId="31" borderId="0" xfId="0" applyFont="1" applyFill="1" applyAlignment="1">
      <alignment horizontal="left" vertical="center"/>
    </xf>
    <xf numFmtId="0" fontId="115" fillId="31" borderId="0" xfId="0" applyFont="1" applyFill="1" applyAlignment="1">
      <alignment horizontal="right" vertical="center"/>
    </xf>
    <xf numFmtId="0" fontId="4" fillId="42" borderId="156" xfId="0" applyFont="1" applyFill="1" applyBorder="1" applyAlignment="1" applyProtection="1">
      <alignment horizontal="left" vertical="center" wrapText="1"/>
      <protection locked="0"/>
    </xf>
    <xf numFmtId="0" fontId="4" fillId="42" borderId="157" xfId="0" applyFont="1" applyFill="1" applyBorder="1" applyAlignment="1" applyProtection="1">
      <alignment horizontal="left" vertical="center" wrapText="1"/>
      <protection locked="0"/>
    </xf>
    <xf numFmtId="0" fontId="4" fillId="43" borderId="156" xfId="0" applyFont="1" applyFill="1" applyBorder="1" applyAlignment="1" applyProtection="1">
      <alignment horizontal="center" vertical="center" wrapText="1"/>
      <protection locked="0"/>
    </xf>
    <xf numFmtId="0" fontId="4" fillId="43" borderId="157" xfId="0" applyFont="1" applyFill="1" applyBorder="1" applyAlignment="1" applyProtection="1">
      <alignment horizontal="center" vertical="center" wrapText="1"/>
      <protection locked="0"/>
    </xf>
    <xf numFmtId="0" fontId="4" fillId="43" borderId="144" xfId="0" applyFont="1" applyFill="1" applyBorder="1" applyAlignment="1" applyProtection="1">
      <alignment horizontal="center" vertical="center" wrapText="1"/>
      <protection locked="0"/>
    </xf>
    <xf numFmtId="0" fontId="4" fillId="43" borderId="95" xfId="0" applyFont="1" applyFill="1" applyBorder="1" applyAlignment="1" applyProtection="1">
      <alignment horizontal="center" vertical="center" wrapText="1"/>
      <protection locked="0"/>
    </xf>
    <xf numFmtId="0" fontId="132" fillId="84" borderId="213" xfId="0" applyFont="1" applyFill="1" applyBorder="1" applyAlignment="1" applyProtection="1">
      <alignment horizontal="right" vertical="center"/>
      <protection locked="0"/>
    </xf>
    <xf numFmtId="0" fontId="132" fillId="84" borderId="213" xfId="0" applyFont="1" applyFill="1" applyBorder="1" applyAlignment="1">
      <alignment horizontal="right" vertical="center"/>
    </xf>
    <xf numFmtId="0" fontId="128" fillId="33" borderId="58" xfId="0" applyFont="1" applyFill="1" applyBorder="1" applyAlignment="1" applyProtection="1">
      <alignment horizontal="center" vertical="center"/>
    </xf>
    <xf numFmtId="0" fontId="170" fillId="45" borderId="57" xfId="0" applyFont="1" applyFill="1" applyBorder="1" applyAlignment="1" applyProtection="1">
      <alignment horizontal="left" vertical="center"/>
      <protection locked="0"/>
    </xf>
    <xf numFmtId="0" fontId="170" fillId="45" borderId="46" xfId="0" applyFont="1" applyFill="1" applyBorder="1" applyAlignment="1" applyProtection="1">
      <alignment horizontal="left" vertical="center"/>
      <protection locked="0"/>
    </xf>
    <xf numFmtId="0" fontId="170" fillId="45" borderId="159" xfId="0" applyFont="1" applyFill="1" applyBorder="1" applyAlignment="1" applyProtection="1">
      <alignment horizontal="left" vertical="center"/>
      <protection locked="0"/>
    </xf>
    <xf numFmtId="0" fontId="170" fillId="45" borderId="56" xfId="0" applyFont="1" applyFill="1" applyBorder="1" applyAlignment="1" applyProtection="1">
      <alignment horizontal="left" vertical="center"/>
      <protection locked="0"/>
    </xf>
    <xf numFmtId="0" fontId="170" fillId="45" borderId="0" xfId="0" applyFont="1" applyFill="1" applyBorder="1" applyAlignment="1" applyProtection="1">
      <alignment horizontal="left" vertical="center"/>
      <protection locked="0"/>
    </xf>
    <xf numFmtId="0" fontId="170" fillId="45" borderId="160" xfId="0" applyFont="1" applyFill="1" applyBorder="1" applyAlignment="1" applyProtection="1">
      <alignment horizontal="left" vertical="center"/>
      <protection locked="0"/>
    </xf>
    <xf numFmtId="0" fontId="170" fillId="45" borderId="70" xfId="0" applyFont="1" applyFill="1" applyBorder="1" applyAlignment="1" applyProtection="1">
      <alignment horizontal="left" vertical="center"/>
      <protection locked="0"/>
    </xf>
    <xf numFmtId="0" fontId="170" fillId="45" borderId="148" xfId="0" applyFont="1" applyFill="1" applyBorder="1" applyAlignment="1" applyProtection="1">
      <alignment horizontal="left" vertical="center"/>
      <protection locked="0"/>
    </xf>
    <xf numFmtId="0" fontId="170" fillId="45" borderId="161" xfId="0" applyFont="1" applyFill="1" applyBorder="1" applyAlignment="1" applyProtection="1">
      <alignment horizontal="left" vertical="center"/>
      <protection locked="0"/>
    </xf>
    <xf numFmtId="0" fontId="132" fillId="84" borderId="0" xfId="0" applyFont="1" applyFill="1" applyBorder="1" applyAlignment="1">
      <alignment horizontal="right" vertical="center" wrapText="1"/>
    </xf>
    <xf numFmtId="0" fontId="132" fillId="84" borderId="213" xfId="0" applyFont="1" applyFill="1" applyBorder="1" applyAlignment="1">
      <alignment horizontal="right" vertical="center" wrapText="1"/>
    </xf>
    <xf numFmtId="0" fontId="148" fillId="64" borderId="0" xfId="0" applyFont="1" applyFill="1" applyBorder="1" applyAlignment="1">
      <alignment horizontal="right" vertical="center"/>
    </xf>
    <xf numFmtId="0" fontId="266" fillId="92" borderId="211" xfId="0" applyFont="1" applyFill="1" applyBorder="1" applyAlignment="1" applyProtection="1">
      <alignment horizontal="center" vertical="center"/>
    </xf>
    <xf numFmtId="0" fontId="132" fillId="84" borderId="212" xfId="0" applyFont="1" applyFill="1" applyBorder="1" applyAlignment="1">
      <alignment horizontal="right" vertical="center"/>
    </xf>
    <xf numFmtId="0" fontId="266" fillId="92" borderId="211" xfId="0" applyFont="1" applyFill="1" applyBorder="1" applyAlignment="1" applyProtection="1">
      <alignment horizontal="center" vertical="center" wrapText="1"/>
    </xf>
    <xf numFmtId="0" fontId="148" fillId="47" borderId="0" xfId="0" applyFont="1" applyFill="1" applyBorder="1" applyAlignment="1">
      <alignment horizontal="right" vertical="center"/>
    </xf>
    <xf numFmtId="0" fontId="148" fillId="69" borderId="0" xfId="0" applyFont="1" applyFill="1" applyBorder="1" applyAlignment="1">
      <alignment horizontal="right" vertical="center"/>
    </xf>
    <xf numFmtId="0" fontId="0" fillId="0" borderId="0" xfId="0" applyAlignment="1">
      <alignment horizontal="right" vertical="center"/>
    </xf>
    <xf numFmtId="0" fontId="303" fillId="84" borderId="210" xfId="0" applyFont="1" applyFill="1" applyBorder="1" applyAlignment="1">
      <alignment horizontal="left" vertical="center"/>
    </xf>
    <xf numFmtId="0" fontId="305" fillId="84" borderId="210" xfId="0" applyFont="1" applyFill="1" applyBorder="1" applyAlignment="1">
      <alignment horizontal="left" vertical="center"/>
    </xf>
    <xf numFmtId="0" fontId="3" fillId="0" borderId="0" xfId="34" applyFont="1" applyFill="1" applyAlignment="1" applyProtection="1">
      <alignment horizontal="left" vertical="center"/>
    </xf>
    <xf numFmtId="0" fontId="3" fillId="0" borderId="0" xfId="0" applyFont="1" applyFill="1" applyAlignment="1">
      <alignment horizontal="left" vertical="center"/>
    </xf>
    <xf numFmtId="0" fontId="256" fillId="0" borderId="0" xfId="34" applyFont="1" applyFill="1" applyAlignment="1" applyProtection="1">
      <alignment horizontal="left" vertical="center"/>
    </xf>
    <xf numFmtId="0" fontId="257" fillId="0" borderId="0" xfId="0" applyFont="1" applyFill="1" applyAlignment="1">
      <alignment horizontal="left" vertical="center"/>
    </xf>
    <xf numFmtId="0" fontId="258" fillId="0" borderId="0" xfId="34" applyFont="1" applyFill="1" applyAlignment="1" applyProtection="1">
      <alignment horizontal="left" vertical="center"/>
    </xf>
    <xf numFmtId="0" fontId="102" fillId="0" borderId="0" xfId="0" applyFont="1" applyFill="1" applyAlignment="1">
      <alignment horizontal="left" vertical="center"/>
    </xf>
    <xf numFmtId="0" fontId="255" fillId="0" borderId="0" xfId="34" applyFont="1" applyFill="1" applyAlignment="1" applyProtection="1">
      <alignment horizontal="left" vertical="center"/>
    </xf>
    <xf numFmtId="0" fontId="295" fillId="0" borderId="0" xfId="0" applyFont="1" applyFill="1" applyAlignment="1">
      <alignment horizontal="left" vertical="center" wrapText="1"/>
    </xf>
    <xf numFmtId="0" fontId="137" fillId="0" borderId="0" xfId="0" applyFont="1" applyFill="1" applyAlignment="1">
      <alignment horizontal="left" vertical="center" wrapText="1"/>
    </xf>
    <xf numFmtId="0" fontId="133" fillId="60" borderId="0" xfId="0" applyFont="1" applyFill="1" applyAlignment="1">
      <alignment horizontal="center" vertical="center"/>
    </xf>
    <xf numFmtId="0" fontId="133" fillId="0" borderId="0" xfId="0" applyFont="1" applyFill="1" applyAlignment="1">
      <alignment horizontal="center" vertical="center"/>
    </xf>
    <xf numFmtId="0" fontId="121" fillId="0" borderId="216" xfId="0" applyFont="1" applyFill="1" applyBorder="1" applyAlignment="1">
      <alignment horizontal="center" vertical="center" wrapText="1"/>
    </xf>
    <xf numFmtId="0" fontId="136" fillId="0" borderId="0" xfId="0" applyFont="1" applyFill="1" applyAlignment="1">
      <alignment horizontal="left" vertical="center"/>
    </xf>
    <xf numFmtId="0" fontId="125" fillId="94" borderId="0" xfId="0" applyFont="1" applyFill="1" applyBorder="1" applyAlignment="1">
      <alignment horizontal="center" vertical="center" wrapText="1"/>
    </xf>
    <xf numFmtId="0" fontId="116" fillId="0" borderId="0" xfId="0" applyFont="1" applyFill="1" applyAlignment="1">
      <alignment horizontal="left" vertical="center"/>
    </xf>
    <xf numFmtId="0" fontId="121" fillId="79" borderId="0" xfId="47" applyFont="1" applyFill="1" applyBorder="1" applyAlignment="1"/>
    <xf numFmtId="0" fontId="251" fillId="78" borderId="220" xfId="47" applyFont="1" applyFill="1" applyBorder="1" applyAlignment="1">
      <alignment horizontal="left" vertical="center" wrapText="1"/>
    </xf>
    <xf numFmtId="0" fontId="313" fillId="77" borderId="220" xfId="47" applyFont="1" applyFill="1" applyBorder="1" applyAlignment="1">
      <alignment horizontal="center" vertical="center" wrapText="1"/>
    </xf>
    <xf numFmtId="166" fontId="79" fillId="0" borderId="20" xfId="47" applyNumberFormat="1" applyFont="1" applyFill="1" applyBorder="1" applyAlignment="1">
      <alignment horizontal="center" vertical="center"/>
    </xf>
    <xf numFmtId="0" fontId="251" fillId="78" borderId="220" xfId="47" applyFont="1" applyFill="1" applyBorder="1" applyAlignment="1">
      <alignment horizontal="center" vertical="center" wrapText="1"/>
    </xf>
    <xf numFmtId="0" fontId="202" fillId="55" borderId="20" xfId="47" applyFont="1" applyFill="1" applyBorder="1" applyAlignment="1">
      <alignment horizontal="center" vertical="center" wrapText="1"/>
    </xf>
    <xf numFmtId="0" fontId="131" fillId="55" borderId="20" xfId="47" applyFont="1" applyFill="1" applyBorder="1" applyAlignment="1"/>
    <xf numFmtId="0" fontId="251" fillId="78" borderId="221" xfId="47" applyFont="1" applyFill="1" applyBorder="1" applyAlignment="1">
      <alignment horizontal="center" vertical="center" wrapText="1"/>
    </xf>
    <xf numFmtId="0" fontId="251" fillId="78" borderId="222" xfId="47" applyFont="1" applyFill="1" applyBorder="1" applyAlignment="1">
      <alignment horizontal="center" vertical="center" wrapText="1"/>
    </xf>
    <xf numFmtId="0" fontId="131" fillId="55" borderId="20" xfId="47" applyFont="1" applyFill="1" applyBorder="1" applyAlignment="1">
      <alignment horizontal="center" vertical="center" wrapText="1"/>
    </xf>
    <xf numFmtId="0" fontId="31" fillId="40" borderId="0" xfId="47" applyFont="1" applyFill="1" applyBorder="1" applyAlignment="1">
      <alignment horizontal="left" vertical="center" wrapText="1"/>
    </xf>
    <xf numFmtId="0" fontId="194" fillId="23" borderId="0" xfId="50" applyFont="1" applyFill="1" applyAlignment="1">
      <alignment horizontal="center" wrapText="1"/>
    </xf>
    <xf numFmtId="0" fontId="129" fillId="39" borderId="0" xfId="0" applyFont="1" applyFill="1" applyAlignment="1">
      <alignment horizontal="left" vertical="center"/>
    </xf>
    <xf numFmtId="0" fontId="195" fillId="0" borderId="0" xfId="45" applyFont="1" applyAlignment="1">
      <alignment horizontal="center" vertical="center"/>
    </xf>
    <xf numFmtId="0" fontId="101" fillId="0" borderId="0" xfId="0" applyFont="1" applyAlignment="1">
      <alignment horizontal="center" vertical="center"/>
    </xf>
  </cellXfs>
  <cellStyles count="73">
    <cellStyle name="20% - Énfasis1" xfId="2"/>
    <cellStyle name="20% - Énfasis2" xfId="3"/>
    <cellStyle name="20% - Énfasis3" xfId="4"/>
    <cellStyle name="20% - Énfasis4" xfId="5"/>
    <cellStyle name="20% - Énfasis5" xfId="6"/>
    <cellStyle name="20% - Énfasis6" xfId="7"/>
    <cellStyle name="20% – Акцентування3" xfId="1" builtinId="38"/>
    <cellStyle name="40% - Énfasis1" xfId="8"/>
    <cellStyle name="40% - Énfasis2" xfId="9"/>
    <cellStyle name="40% - Énfasis3" xfId="10"/>
    <cellStyle name="40% - Énfasis4" xfId="11"/>
    <cellStyle name="40% - Énfasis5" xfId="12"/>
    <cellStyle name="40% - Énfasis6" xfId="13"/>
    <cellStyle name="60% - Énfasis1" xfId="14"/>
    <cellStyle name="60% - Énfasis2" xfId="15"/>
    <cellStyle name="60% - Énfasis3" xfId="16"/>
    <cellStyle name="60% - Énfasis4" xfId="17"/>
    <cellStyle name="60% - Énfasis5" xfId="18"/>
    <cellStyle name="60% - Énfasis6" xfId="19"/>
    <cellStyle name="A Question" xfId="20"/>
    <cellStyle name="Buena" xfId="21"/>
    <cellStyle name="Cálculo" xfId="22"/>
    <cellStyle name="Celda de comprobación" xfId="23"/>
    <cellStyle name="Celda vinculada" xfId="24"/>
    <cellStyle name="Encabezado 4" xfId="26"/>
    <cellStyle name="Énfasis1" xfId="27"/>
    <cellStyle name="Énfasis2" xfId="28"/>
    <cellStyle name="Énfasis3" xfId="29"/>
    <cellStyle name="Énfasis4" xfId="30"/>
    <cellStyle name="Énfasis5" xfId="31"/>
    <cellStyle name="Énfasis6" xfId="32"/>
    <cellStyle name="Entrada" xfId="33"/>
    <cellStyle name="Excel Built-in 20% - Accent3" xfId="70"/>
    <cellStyle name="Excel Built-in Hyperlink" xfId="72"/>
    <cellStyle name="Excel Built-in Percent" xfId="71"/>
    <cellStyle name="Hyperlink 2" xfId="35"/>
    <cellStyle name="Hyperlink 3" xfId="36"/>
    <cellStyle name="Incorrecto" xfId="37"/>
    <cellStyle name="Input Field" xfId="38"/>
    <cellStyle name="Input Type" xfId="39"/>
    <cellStyle name="Internal link" xfId="40"/>
    <cellStyle name="Lien hypertexte 2" xfId="41"/>
    <cellStyle name="Lien hypertexte 3" xfId="42"/>
    <cellStyle name="M2 Question" xfId="43"/>
    <cellStyle name="M3 Question" xfId="44"/>
    <cellStyle name="Normal 2" xfId="45"/>
    <cellStyle name="Normál 2" xfId="46"/>
    <cellStyle name="Normal 2 2" xfId="47"/>
    <cellStyle name="Normal 2 3" xfId="48"/>
    <cellStyle name="Normal 2_Munkafüzet1" xfId="49"/>
    <cellStyle name="Normal 3" xfId="50"/>
    <cellStyle name="Normal 4" xfId="51"/>
    <cellStyle name="Normal 5" xfId="52"/>
    <cellStyle name="Normal 6" xfId="53"/>
    <cellStyle name="Normal 7" xfId="54"/>
    <cellStyle name="Normal 8" xfId="55"/>
    <cellStyle name="Notas" xfId="56"/>
    <cellStyle name="Percent 2" xfId="58"/>
    <cellStyle name="Percent 3" xfId="59"/>
    <cellStyle name="Pourcentage 2" xfId="60"/>
    <cellStyle name="Pourcentage 2 2" xfId="61"/>
    <cellStyle name="Salida" xfId="62"/>
    <cellStyle name="Subheading" xfId="63"/>
    <cellStyle name="Texto de advertencia" xfId="64"/>
    <cellStyle name="Texto explicativo" xfId="65"/>
    <cellStyle name="Título" xfId="66"/>
    <cellStyle name="Título 1" xfId="67"/>
    <cellStyle name="Título 2" xfId="68"/>
    <cellStyle name="Título 3" xfId="69"/>
    <cellStyle name="Відсотковий" xfId="57" builtinId="5"/>
    <cellStyle name="Гіперпосилання" xfId="34" builtinId="8"/>
    <cellStyle name="Звичайний" xfId="0" builtinId="0"/>
    <cellStyle name="Фінансовий" xfId="25" builtinId="3"/>
  </cellStyles>
  <dxfs count="33">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theme="0"/>
        </left>
        <right style="thin">
          <color theme="0"/>
        </right>
        <top/>
        <bottom style="thin">
          <color theme="0"/>
        </bottom>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theme="0"/>
        </left>
        <right style="thin">
          <color theme="0"/>
        </right>
        <top/>
        <bottom style="thin">
          <color theme="0"/>
        </bottom>
      </border>
      <protection locked="0" hidden="0"/>
    </dxf>
    <dxf>
      <font>
        <b val="0"/>
        <i val="0"/>
        <strike val="0"/>
        <condense val="0"/>
        <extend val="0"/>
        <outline val="0"/>
        <shadow val="0"/>
        <u val="none"/>
        <vertAlign val="baseline"/>
        <sz val="10"/>
        <color rgb="FF181716"/>
        <name val="Arial"/>
        <scheme val="none"/>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rgb="FF181716"/>
        <name val="Arial"/>
        <scheme val="none"/>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rgb="FF181716"/>
        <name val="Arial"/>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center" textRotation="0" wrapText="1" indent="0" justifyLastLine="0" shrinkToFit="0" readingOrder="0"/>
    </dxf>
    <dxf>
      <border outline="0">
        <bottom style="thin">
          <color rgb="FFFFFFFF"/>
        </bottom>
      </border>
    </dxf>
    <dxf>
      <font>
        <b/>
        <i val="0"/>
        <strike val="0"/>
        <condense val="0"/>
        <extend val="0"/>
        <outline val="0"/>
        <shadow val="0"/>
        <u val="none"/>
        <vertAlign val="baseline"/>
        <sz val="11"/>
        <color rgb="FFFFFFFF"/>
        <name val="Arial"/>
        <scheme val="none"/>
      </font>
      <fill>
        <patternFill patternType="solid">
          <fgColor rgb="FFA6A6A6"/>
          <bgColor rgb="FFA6A6A6"/>
        </patternFill>
      </fill>
      <alignment horizontal="general" vertical="center" textRotation="0" wrapText="1" indent="0" justifyLastLine="0" shrinkToFit="0" readingOrder="0"/>
      <border diagonalUp="0" diagonalDown="0" outline="0">
        <left style="thin">
          <color rgb="FFFFFFFF"/>
        </left>
        <right style="thin">
          <color rgb="FFFFFFFF"/>
        </right>
        <top/>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relative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relative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center" textRotation="0" wrapText="1" relativeIndent="0" justifyLastLine="0" shrinkToFit="0" readingOrder="0"/>
      <protection locked="0" hidden="0"/>
    </dxf>
    <dxf>
      <font>
        <b val="0"/>
        <i val="0"/>
        <strike val="0"/>
        <condense val="0"/>
        <extend val="0"/>
        <outline val="0"/>
        <shadow val="0"/>
        <u val="none"/>
        <vertAlign val="baseline"/>
        <sz val="10"/>
        <color rgb="FF181716"/>
        <name val="Arial"/>
        <scheme val="none"/>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rgb="FF181716"/>
        <name val="Arial"/>
        <scheme val="none"/>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rgb="FF181716"/>
        <name val="Arial"/>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center" textRotation="0" wrapText="1" relativeIndent="0" justifyLastLine="0" shrinkToFit="0" readingOrder="0"/>
      <protection locked="0" hidden="0"/>
    </dxf>
    <dxf>
      <border outline="0">
        <bottom style="thin">
          <color rgb="FFFFFFFF"/>
        </bottom>
      </border>
    </dxf>
    <dxf>
      <font>
        <b/>
        <i val="0"/>
        <strike val="0"/>
        <condense val="0"/>
        <extend val="0"/>
        <outline val="0"/>
        <shadow val="0"/>
        <u val="none"/>
        <vertAlign val="baseline"/>
        <sz val="11"/>
        <color rgb="FFFFFFFF"/>
        <name val="Arial"/>
        <scheme val="none"/>
      </font>
      <fill>
        <patternFill patternType="solid">
          <fgColor rgb="FFA6A6A6"/>
          <bgColor rgb="FFA6A6A6"/>
        </patternFill>
      </fill>
      <alignment horizontal="general" vertical="center" textRotation="0" wrapText="1" indent="0" justifyLastLine="0" shrinkToFit="0" readingOrder="0"/>
      <border diagonalUp="0" diagonalDown="0" outline="0">
        <left style="thin">
          <color rgb="FFFFFFFF"/>
        </left>
        <right style="thin">
          <color rgb="FFFFFFFF"/>
        </right>
        <top/>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center" textRotation="0" wrapText="1" indent="0" justifyLastLine="0" shrinkToFit="0" readingOrder="0"/>
      <protection locked="0" hidden="0"/>
    </dxf>
    <dxf>
      <font>
        <strike val="0"/>
        <outline val="0"/>
        <shadow val="0"/>
        <name val="Arial"/>
        <scheme val="none"/>
      </font>
      <fill>
        <patternFill patternType="none">
          <fgColor indexed="64"/>
          <bgColor indexed="65"/>
        </patternFill>
      </fill>
      <alignment vertical="center" textRotation="0" wrapText="0" indent="0" justifyLastLine="0" shrinkToFit="0" readingOrder="0"/>
      <protection locked="0" hidden="0"/>
    </dxf>
    <dxf>
      <font>
        <strike val="0"/>
        <outline val="0"/>
        <shadow val="0"/>
        <sz val="10"/>
        <name val="Arial"/>
        <scheme val="none"/>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rgb="FFFF0000"/>
        <name val="Arial"/>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rgb="FF181716"/>
        <name val="Arial"/>
        <scheme val="none"/>
      </font>
      <fill>
        <patternFill patternType="none">
          <fgColor indexed="64"/>
          <bgColor indexed="65"/>
        </patternFill>
      </fill>
      <alignment horizontal="general" vertical="center" textRotation="0" wrapText="0" indent="0" justifyLastLine="0" shrinkToFit="0" readingOrder="0"/>
    </dxf>
    <dxf>
      <border outline="0">
        <top style="thick">
          <color rgb="FFFFFFFF"/>
        </top>
      </border>
    </dxf>
    <dxf>
      <font>
        <strike val="0"/>
        <outline val="0"/>
        <shadow val="0"/>
        <name val="Arial"/>
        <scheme val="none"/>
      </font>
      <fill>
        <patternFill patternType="none">
          <fgColor indexed="64"/>
          <bgColor indexed="65"/>
        </patternFill>
      </fill>
      <alignment vertical="center" textRotation="0" indent="0" justifyLastLine="0" shrinkToFit="0" readingOrder="0"/>
    </dxf>
    <dxf>
      <border outline="0">
        <bottom style="thick">
          <color rgb="FFFFFFFF"/>
        </bottom>
      </border>
    </dxf>
    <dxf>
      <font>
        <b/>
        <i val="0"/>
        <strike val="0"/>
        <condense val="0"/>
        <extend val="0"/>
        <outline val="0"/>
        <shadow val="0"/>
        <u val="none"/>
        <vertAlign val="baseline"/>
        <sz val="11"/>
        <color theme="0"/>
        <name val="Arial"/>
        <scheme val="none"/>
      </font>
      <fill>
        <patternFill patternType="solid">
          <fgColor rgb="FF000000"/>
          <bgColor theme="0" tint="-0.34998626667073579"/>
        </patternFill>
      </fill>
      <alignment horizontal="general" vertical="center" textRotation="0" wrapText="1" relativeIndent="0" justifyLastLine="0" shrinkToFit="0" readingOrder="0"/>
    </dxf>
    <dxf>
      <font>
        <b/>
        <i val="0"/>
        <color theme="1"/>
      </font>
      <fill>
        <patternFill>
          <bgColor theme="7" tint="0.39994506668294322"/>
        </patternFill>
      </fill>
    </dxf>
    <dxf>
      <font>
        <b/>
        <i val="0"/>
        <color theme="1"/>
      </font>
      <fill>
        <patternFill>
          <bgColor theme="6"/>
        </patternFill>
      </fill>
    </dxf>
    <dxf>
      <font>
        <b/>
        <i val="0"/>
        <color theme="0"/>
        <name val="Arial"/>
        <scheme val="none"/>
      </font>
      <fill>
        <patternFill>
          <bgColor theme="6" tint="-0.24994659260841701"/>
        </patternFill>
      </fill>
    </dxf>
    <dxf>
      <font>
        <b/>
        <i val="0"/>
        <color theme="0"/>
        <name val="Arial"/>
        <scheme val="none"/>
      </font>
      <fill>
        <patternFill>
          <bgColor theme="6" tint="-0.499984740745262"/>
        </patternFill>
      </fill>
    </dxf>
    <dxf>
      <font>
        <b/>
        <i val="0"/>
        <color theme="1"/>
      </font>
      <fill>
        <patternFill>
          <bgColor theme="0" tint="-9.9948118533890809E-2"/>
        </patternFill>
      </fill>
    </dxf>
  </dxfs>
  <tableStyles count="0" defaultTableStyle="TableStyleMedium1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9999"/>
      <color rgb="FF0030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externalLink" Target="externalLinks/externalLink3.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styles" Target="styles.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rgbClr val="003068"/>
            </a:solidFill>
            <a:ln w="25400">
              <a:noFill/>
            </a:ln>
          </c:spPr>
          <c:dPt>
            <c:idx val="0"/>
            <c:bubble3D val="0"/>
            <c:spPr>
              <a:solidFill>
                <a:srgbClr val="006AB3"/>
              </a:solidFill>
              <a:ln w="25400">
                <a:noFill/>
              </a:ln>
            </c:spPr>
            <c:extLst>
              <c:ext xmlns:c16="http://schemas.microsoft.com/office/drawing/2014/chart" uri="{C3380CC4-5D6E-409C-BE32-E72D297353CC}">
                <c16:uniqueId val="{00000001-11F7-4870-9FEA-FA290282B76C}"/>
              </c:ext>
            </c:extLst>
          </c:dPt>
          <c:dPt>
            <c:idx val="1"/>
            <c:bubble3D val="0"/>
            <c:spPr>
              <a:solidFill>
                <a:srgbClr val="FFD500"/>
              </a:solidFill>
              <a:ln w="25400">
                <a:noFill/>
              </a:ln>
            </c:spPr>
            <c:extLst>
              <c:ext xmlns:c16="http://schemas.microsoft.com/office/drawing/2014/chart" uri="{C3380CC4-5D6E-409C-BE32-E72D297353CC}">
                <c16:uniqueId val="{00000003-11F7-4870-9FEA-FA290282B76C}"/>
              </c:ext>
            </c:extLst>
          </c:dPt>
          <c:dPt>
            <c:idx val="2"/>
            <c:bubble3D val="0"/>
            <c:spPr>
              <a:solidFill>
                <a:srgbClr val="97B42A"/>
              </a:solidFill>
              <a:ln w="25400">
                <a:noFill/>
              </a:ln>
            </c:spPr>
            <c:extLst>
              <c:ext xmlns:c16="http://schemas.microsoft.com/office/drawing/2014/chart" uri="{C3380CC4-5D6E-409C-BE32-E72D297353CC}">
                <c16:uniqueId val="{00000005-11F7-4870-9FEA-FA290282B76C}"/>
              </c:ext>
            </c:extLst>
          </c:dPt>
          <c:dPt>
            <c:idx val="3"/>
            <c:bubble3D val="0"/>
            <c:spPr>
              <a:solidFill>
                <a:srgbClr val="DCE6F1"/>
              </a:solidFill>
              <a:ln w="25400">
                <a:noFill/>
              </a:ln>
            </c:spPr>
            <c:extLst>
              <c:ext xmlns:c16="http://schemas.microsoft.com/office/drawing/2014/chart" uri="{C3380CC4-5D6E-409C-BE32-E72D297353CC}">
                <c16:uniqueId val="{00000007-11F7-4870-9FEA-FA290282B76C}"/>
              </c:ext>
            </c:extLst>
          </c:dPt>
          <c:dPt>
            <c:idx val="4"/>
            <c:bubble3D val="0"/>
            <c:spPr>
              <a:solidFill>
                <a:srgbClr val="FCD6B6"/>
              </a:solidFill>
              <a:ln w="25400">
                <a:noFill/>
              </a:ln>
            </c:spPr>
            <c:extLst>
              <c:ext xmlns:c16="http://schemas.microsoft.com/office/drawing/2014/chart" uri="{C3380CC4-5D6E-409C-BE32-E72D297353CC}">
                <c16:uniqueId val="{00000009-11F7-4870-9FEA-FA290282B76C}"/>
              </c:ext>
            </c:extLst>
          </c:dPt>
          <c:dPt>
            <c:idx val="5"/>
            <c:bubble3D val="0"/>
            <c:extLst>
              <c:ext xmlns:c16="http://schemas.microsoft.com/office/drawing/2014/chart" uri="{C3380CC4-5D6E-409C-BE32-E72D297353CC}">
                <c16:uniqueId val="{0000000A-11F7-4870-9FEA-FA290282B76C}"/>
              </c:ext>
            </c:extLst>
          </c:dPt>
          <c:dPt>
            <c:idx val="6"/>
            <c:bubble3D val="0"/>
            <c:spPr>
              <a:solidFill>
                <a:srgbClr val="D9D9D9"/>
              </a:solidFill>
              <a:ln w="25400">
                <a:noFill/>
              </a:ln>
            </c:spPr>
            <c:extLst>
              <c:ext xmlns:c16="http://schemas.microsoft.com/office/drawing/2014/chart" uri="{C3380CC4-5D6E-409C-BE32-E72D297353CC}">
                <c16:uniqueId val="{0000000C-11F7-4870-9FEA-FA290282B76C}"/>
              </c:ext>
            </c:extLst>
          </c:dPt>
          <c:dPt>
            <c:idx val="7"/>
            <c:bubble3D val="0"/>
            <c:spPr>
              <a:solidFill>
                <a:srgbClr val="00883B"/>
              </a:solidFill>
              <a:ln w="25400">
                <a:noFill/>
              </a:ln>
            </c:spPr>
            <c:extLst>
              <c:ext xmlns:c16="http://schemas.microsoft.com/office/drawing/2014/chart" uri="{C3380CC4-5D6E-409C-BE32-E72D297353CC}">
                <c16:uniqueId val="{0000000E-11F7-4870-9FEA-FA290282B76C}"/>
              </c:ext>
            </c:extLst>
          </c:dPt>
          <c:dLbls>
            <c:dLbl>
              <c:idx val="0"/>
              <c:layout>
                <c:manualLayout>
                  <c:x val="3.9747064137308039E-2"/>
                  <c:y val="-0.1307747857617105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1F7-4870-9FEA-FA290282B76C}"/>
                </c:ext>
              </c:extLst>
            </c:dLbl>
            <c:dLbl>
              <c:idx val="1"/>
              <c:layout>
                <c:manualLayout>
                  <c:x val="0.11201445347786805"/>
                  <c:y val="5.2119783537480514E-1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1F7-4870-9FEA-FA290282B76C}"/>
                </c:ext>
              </c:extLst>
            </c:dLbl>
            <c:dLbl>
              <c:idx val="2"/>
              <c:layout>
                <c:manualLayout>
                  <c:x val="6.5040650406504072E-2"/>
                  <c:y val="0.1364606460122197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1F7-4870-9FEA-FA290282B76C}"/>
                </c:ext>
              </c:extLst>
            </c:dLbl>
            <c:dLbl>
              <c:idx val="3"/>
              <c:layout>
                <c:manualLayout>
                  <c:x val="-3.2520325203252036E-2"/>
                  <c:y val="0.1535182267637472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1F7-4870-9FEA-FA290282B76C}"/>
                </c:ext>
              </c:extLst>
            </c:dLbl>
            <c:dLbl>
              <c:idx val="4"/>
              <c:layout>
                <c:manualLayout>
                  <c:x val="-0.11924119241192419"/>
                  <c:y val="9.66591765531240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1F7-4870-9FEA-FA290282B76C}"/>
                </c:ext>
              </c:extLst>
            </c:dLbl>
            <c:dLbl>
              <c:idx val="5"/>
              <c:layout>
                <c:manualLayout>
                  <c:x val="-0.17344173441734451"/>
                  <c:y val="-7.960204350712818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11F7-4870-9FEA-FA290282B76C}"/>
                </c:ext>
              </c:extLst>
            </c:dLbl>
            <c:dLbl>
              <c:idx val="6"/>
              <c:layout>
                <c:manualLayout>
                  <c:x val="1.4472524016638106E-2"/>
                  <c:y val="-0.15827916613208728"/>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11F7-4870-9FEA-FA290282B76C}"/>
                </c:ext>
              </c:extLst>
            </c:dLbl>
            <c:dLbl>
              <c:idx val="7"/>
              <c:layout>
                <c:manualLayout>
                  <c:x val="-6.5040650406504072E-2"/>
                  <c:y val="-0.1535182267637472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11F7-4870-9FEA-FA290282B76C}"/>
                </c:ext>
              </c:extLst>
            </c:dLbl>
            <c:spPr>
              <a:noFill/>
              <a:ln w="25400">
                <a:noFill/>
              </a:ln>
            </c:spPr>
            <c:txPr>
              <a:bodyPr/>
              <a:lstStyle/>
              <a:p>
                <a:pPr>
                  <a:defRPr sz="1000" b="0" i="0" u="none" strike="noStrike" baseline="0">
                    <a:solidFill>
                      <a:srgbClr val="003300"/>
                    </a:solidFill>
                    <a:latin typeface="Arial"/>
                    <a:ea typeface="Arial"/>
                    <a:cs typeface="Arial"/>
                  </a:defRPr>
                </a:pPr>
                <a:endParaRPr lang="ru-RU"/>
              </a:p>
            </c:txPr>
            <c:showLegendKey val="0"/>
            <c:showVal val="0"/>
            <c:showCatName val="0"/>
            <c:showSerName val="0"/>
            <c:showPercent val="1"/>
            <c:showBubbleSize val="0"/>
            <c:showLeaderLines val="0"/>
            <c:extLst>
              <c:ext xmlns:c15="http://schemas.microsoft.com/office/drawing/2012/chart" uri="{CE6537A1-D6FC-4f65-9D91-7224C49458BB}"/>
            </c:extLst>
          </c:dLbls>
          <c:cat>
            <c:strRef>
              <c:f>'Отчет о смягчении последствий'!$Y$20:$Y$27</c:f>
              <c:strCache>
                <c:ptCount val="8"/>
                <c:pt idx="0">
                  <c:v>Муниципальный</c:v>
                </c:pt>
                <c:pt idx="1">
                  <c:v>Третичный</c:v>
                </c:pt>
                <c:pt idx="2">
                  <c:v>Жилищный</c:v>
                </c:pt>
                <c:pt idx="3">
                  <c:v>Общественное освещение</c:v>
                </c:pt>
                <c:pt idx="4">
                  <c:v>Промышленность</c:v>
                </c:pt>
                <c:pt idx="5">
                  <c:v>Транспорт</c:v>
                </c:pt>
                <c:pt idx="6">
                  <c:v>Другое</c:v>
                </c:pt>
                <c:pt idx="7">
                  <c:v>Неэнергетические сектора</c:v>
                </c:pt>
              </c:strCache>
            </c:strRef>
          </c:cat>
          <c:val>
            <c:numRef>
              <c:f>'Отчет о смягчении последствий'!$Z$20:$Z$27</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F-11F7-4870-9FEA-FA290282B76C}"/>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0.65079507918653023"/>
          <c:y val="9.1633466135458169E-2"/>
          <c:w val="0.32426375274519259"/>
          <c:h val="0.79681274900398402"/>
        </c:manualLayout>
      </c:layout>
      <c:overlay val="0"/>
      <c:spPr>
        <a:noFill/>
        <a:ln w="25400">
          <a:noFill/>
        </a:ln>
      </c:spPr>
      <c:txPr>
        <a:bodyPr/>
        <a:lstStyle/>
        <a:p>
          <a:pPr>
            <a:defRPr sz="755" b="0" i="0" u="none" strike="noStrike" baseline="0">
              <a:solidFill>
                <a:srgbClr val="003300"/>
              </a:solidFill>
              <a:latin typeface="Arial"/>
              <a:ea typeface="Arial"/>
              <a:cs typeface="Arial"/>
            </a:defRPr>
          </a:pPr>
          <a:endParaRPr lang="ru-RU"/>
        </a:p>
      </c:txPr>
    </c:legend>
    <c:plotVisOnly val="1"/>
    <c:dispBlanksAs val="zero"/>
    <c:showDLblsOverMax val="0"/>
  </c:chart>
  <c:spPr>
    <a:solidFill>
      <a:srgbClr val="F8F8F8"/>
    </a:solidFill>
    <a:ln w="3175">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056" l="0.70000000000000051" r="0.70000000000000051" t="0.75000000000000056" header="0.30000000000000027" footer="0.30000000000000027"/>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54269402456078"/>
          <c:y val="0.12812247808428817"/>
          <c:w val="0.40445083050750041"/>
          <c:h val="0.7437550438314241"/>
        </c:manualLayout>
      </c:layout>
      <c:doughnutChart>
        <c:varyColors val="1"/>
        <c:ser>
          <c:idx val="0"/>
          <c:order val="0"/>
          <c:spPr>
            <a:solidFill>
              <a:srgbClr val="003068"/>
            </a:solidFill>
            <a:ln w="25400">
              <a:noFill/>
            </a:ln>
          </c:spPr>
          <c:dPt>
            <c:idx val="0"/>
            <c:bubble3D val="0"/>
            <c:spPr>
              <a:solidFill>
                <a:srgbClr val="006AB3"/>
              </a:solidFill>
              <a:ln w="25400">
                <a:noFill/>
              </a:ln>
            </c:spPr>
            <c:extLst>
              <c:ext xmlns:c16="http://schemas.microsoft.com/office/drawing/2014/chart" uri="{C3380CC4-5D6E-409C-BE32-E72D297353CC}">
                <c16:uniqueId val="{00000001-DDDC-4011-A6E9-419A8C0A2AB8}"/>
              </c:ext>
            </c:extLst>
          </c:dPt>
          <c:dPt>
            <c:idx val="1"/>
            <c:bubble3D val="0"/>
            <c:spPr>
              <a:solidFill>
                <a:srgbClr val="FFD500"/>
              </a:solidFill>
              <a:ln w="25400">
                <a:noFill/>
              </a:ln>
            </c:spPr>
            <c:extLst>
              <c:ext xmlns:c16="http://schemas.microsoft.com/office/drawing/2014/chart" uri="{C3380CC4-5D6E-409C-BE32-E72D297353CC}">
                <c16:uniqueId val="{00000003-DDDC-4011-A6E9-419A8C0A2AB8}"/>
              </c:ext>
            </c:extLst>
          </c:dPt>
          <c:dPt>
            <c:idx val="2"/>
            <c:bubble3D val="0"/>
            <c:spPr>
              <a:solidFill>
                <a:srgbClr val="97B42A"/>
              </a:solidFill>
              <a:ln w="25400">
                <a:noFill/>
              </a:ln>
            </c:spPr>
            <c:extLst>
              <c:ext xmlns:c16="http://schemas.microsoft.com/office/drawing/2014/chart" uri="{C3380CC4-5D6E-409C-BE32-E72D297353CC}">
                <c16:uniqueId val="{00000005-DDDC-4011-A6E9-419A8C0A2AB8}"/>
              </c:ext>
            </c:extLst>
          </c:dPt>
          <c:dPt>
            <c:idx val="3"/>
            <c:bubble3D val="0"/>
            <c:spPr>
              <a:solidFill>
                <a:srgbClr val="DCE6F1"/>
              </a:solidFill>
              <a:ln w="25400">
                <a:noFill/>
              </a:ln>
            </c:spPr>
            <c:extLst>
              <c:ext xmlns:c16="http://schemas.microsoft.com/office/drawing/2014/chart" uri="{C3380CC4-5D6E-409C-BE32-E72D297353CC}">
                <c16:uniqueId val="{00000007-DDDC-4011-A6E9-419A8C0A2AB8}"/>
              </c:ext>
            </c:extLst>
          </c:dPt>
          <c:dPt>
            <c:idx val="4"/>
            <c:bubble3D val="0"/>
            <c:extLst>
              <c:ext xmlns:c16="http://schemas.microsoft.com/office/drawing/2014/chart" uri="{C3380CC4-5D6E-409C-BE32-E72D297353CC}">
                <c16:uniqueId val="{00000008-DDDC-4011-A6E9-419A8C0A2AB8}"/>
              </c:ext>
            </c:extLst>
          </c:dPt>
          <c:dPt>
            <c:idx val="5"/>
            <c:bubble3D val="0"/>
            <c:spPr>
              <a:solidFill>
                <a:srgbClr val="FCD6B6"/>
              </a:solidFill>
              <a:ln w="25400">
                <a:noFill/>
              </a:ln>
            </c:spPr>
            <c:extLst>
              <c:ext xmlns:c16="http://schemas.microsoft.com/office/drawing/2014/chart" uri="{C3380CC4-5D6E-409C-BE32-E72D297353CC}">
                <c16:uniqueId val="{0000000A-DDDC-4011-A6E9-419A8C0A2AB8}"/>
              </c:ext>
            </c:extLst>
          </c:dPt>
          <c:dPt>
            <c:idx val="6"/>
            <c:bubble3D val="0"/>
            <c:spPr>
              <a:solidFill>
                <a:srgbClr val="93A9D0"/>
              </a:solidFill>
              <a:ln w="25400">
                <a:noFill/>
              </a:ln>
            </c:spPr>
            <c:extLst>
              <c:ext xmlns:c16="http://schemas.microsoft.com/office/drawing/2014/chart" uri="{C3380CC4-5D6E-409C-BE32-E72D297353CC}">
                <c16:uniqueId val="{0000000C-DDDC-4011-A6E9-419A8C0A2AB8}"/>
              </c:ext>
            </c:extLst>
          </c:dPt>
          <c:dPt>
            <c:idx val="7"/>
            <c:bubble3D val="0"/>
            <c:spPr>
              <a:solidFill>
                <a:srgbClr val="D29392"/>
              </a:solidFill>
              <a:ln w="25400">
                <a:noFill/>
              </a:ln>
            </c:spPr>
            <c:extLst>
              <c:ext xmlns:c16="http://schemas.microsoft.com/office/drawing/2014/chart" uri="{C3380CC4-5D6E-409C-BE32-E72D297353CC}">
                <c16:uniqueId val="{0000000E-DDDC-4011-A6E9-419A8C0A2AB8}"/>
              </c:ext>
            </c:extLst>
          </c:dPt>
          <c:dPt>
            <c:idx val="8"/>
            <c:bubble3D val="0"/>
            <c:spPr>
              <a:solidFill>
                <a:srgbClr val="D9D9D9"/>
              </a:solidFill>
              <a:ln w="25400">
                <a:noFill/>
              </a:ln>
            </c:spPr>
            <c:extLst>
              <c:ext xmlns:c16="http://schemas.microsoft.com/office/drawing/2014/chart" uri="{C3380CC4-5D6E-409C-BE32-E72D297353CC}">
                <c16:uniqueId val="{00000010-DDDC-4011-A6E9-419A8C0A2AB8}"/>
              </c:ext>
            </c:extLst>
          </c:dPt>
          <c:dLbls>
            <c:dLbl>
              <c:idx val="0"/>
              <c:layout>
                <c:manualLayout>
                  <c:x val="9.7481722177091799E-3"/>
                  <c:y val="-0.1421735852501147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DDC-4011-A6E9-419A8C0A2AB8}"/>
                </c:ext>
              </c:extLst>
            </c:dLbl>
            <c:dLbl>
              <c:idx val="1"/>
              <c:layout>
                <c:manualLayout>
                  <c:x val="4.2242079610073105E-2"/>
                  <c:y val="-0.1367053704328028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DDC-4011-A6E9-419A8C0A2AB8}"/>
                </c:ext>
              </c:extLst>
            </c:dLbl>
            <c:dLbl>
              <c:idx val="2"/>
              <c:layout>
                <c:manualLayout>
                  <c:x val="6.1738424045491569E-2"/>
                  <c:y val="-0.12576894079817866"/>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DDC-4011-A6E9-419A8C0A2AB8}"/>
                </c:ext>
              </c:extLst>
            </c:dLbl>
            <c:dLbl>
              <c:idx val="3"/>
              <c:layout>
                <c:manualLayout>
                  <c:x val="7.4735987002437096E-2"/>
                  <c:y val="-7.655500744236949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DDC-4011-A6E9-419A8C0A2AB8}"/>
                </c:ext>
              </c:extLst>
            </c:dLbl>
            <c:dLbl>
              <c:idx val="4"/>
              <c:layout>
                <c:manualLayout>
                  <c:x val="8.448415922014621E-2"/>
                  <c:y val="3.280928890387265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DDC-4011-A6E9-419A8C0A2AB8}"/>
                </c:ext>
              </c:extLst>
            </c:dLbl>
            <c:dLbl>
              <c:idx val="5"/>
              <c:layout>
                <c:manualLayout>
                  <c:x val="3.899268887083672E-2"/>
                  <c:y val="0.1367053704328028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DDC-4011-A6E9-419A8C0A2AB8}"/>
                </c:ext>
              </c:extLst>
            </c:dLbl>
            <c:dLbl>
              <c:idx val="6"/>
              <c:layout>
                <c:manualLayout>
                  <c:x val="-3.2493907392363963E-2"/>
                  <c:y val="0.1312371556154908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DDC-4011-A6E9-419A8C0A2AB8}"/>
                </c:ext>
              </c:extLst>
            </c:dLbl>
            <c:dLbl>
              <c:idx val="7"/>
              <c:layout>
                <c:manualLayout>
                  <c:x val="-8.448415922014621E-2"/>
                  <c:y val="1.09364296346242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DDC-4011-A6E9-419A8C0A2AB8}"/>
                </c:ext>
              </c:extLst>
            </c:dLbl>
            <c:dLbl>
              <c:idx val="8"/>
              <c:layout>
                <c:manualLayout>
                  <c:x val="-6.4987814784727871E-2"/>
                  <c:y val="-0.1038960815289302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DDDC-4011-A6E9-419A8C0A2AB8}"/>
                </c:ext>
              </c:extLst>
            </c:dLbl>
            <c:spPr>
              <a:noFill/>
              <a:ln w="25400">
                <a:noFill/>
              </a:ln>
            </c:spPr>
            <c:txPr>
              <a:bodyPr/>
              <a:lstStyle/>
              <a:p>
                <a:pPr>
                  <a:defRPr sz="900" b="0" i="0" u="none" strike="noStrike" baseline="0">
                    <a:solidFill>
                      <a:srgbClr val="003300"/>
                    </a:solidFill>
                    <a:latin typeface="Arial"/>
                    <a:ea typeface="Arial"/>
                    <a:cs typeface="Arial"/>
                  </a:defRPr>
                </a:pPr>
                <a:endParaRPr lang="ru-RU"/>
              </a:p>
            </c:txPr>
            <c:showLegendKey val="0"/>
            <c:showVal val="0"/>
            <c:showCatName val="0"/>
            <c:showSerName val="0"/>
            <c:showPercent val="1"/>
            <c:showBubbleSize val="0"/>
            <c:showLeaderLines val="0"/>
            <c:extLst>
              <c:ext xmlns:c15="http://schemas.microsoft.com/office/drawing/2012/chart" uri="{CE6537A1-D6FC-4f65-9D91-7224C49458BB}"/>
            </c:extLst>
          </c:dLbls>
          <c:cat>
            <c:strRef>
              <c:f>'Отчет о смягчении последствий'!$AN$112:$AN$120</c:f>
              <c:strCache>
                <c:ptCount val="9"/>
                <c:pt idx="0">
                  <c:v>Муниципальный</c:v>
                </c:pt>
                <c:pt idx="1">
                  <c:v>Третичный</c:v>
                </c:pt>
                <c:pt idx="2">
                  <c:v>Жилищный</c:v>
                </c:pt>
                <c:pt idx="3">
                  <c:v>Общественное освещение</c:v>
                </c:pt>
                <c:pt idx="4">
                  <c:v>Транспорт</c:v>
                </c:pt>
                <c:pt idx="5">
                  <c:v>Промышленность</c:v>
                </c:pt>
                <c:pt idx="6">
                  <c:v>Местное производство электроэнергии</c:v>
                </c:pt>
                <c:pt idx="7">
                  <c:v>Местное производство тепла/холода</c:v>
                </c:pt>
                <c:pt idx="8">
                  <c:v>Другое</c:v>
                </c:pt>
              </c:strCache>
            </c:strRef>
          </c:cat>
          <c:val>
            <c:numRef>
              <c:f>'Отчет о смягчении последствий'!$AO$112:$AO$120</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1-DDDC-4011-A6E9-419A8C0A2AB8}"/>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0.57281629844813087"/>
          <c:y val="6.8273514003520649E-2"/>
          <c:w val="0.4150490533343526"/>
          <c:h val="0.85140899556230165"/>
        </c:manualLayout>
      </c:layout>
      <c:overlay val="0"/>
      <c:spPr>
        <a:noFill/>
        <a:ln w="25400">
          <a:noFill/>
        </a:ln>
      </c:spPr>
      <c:txPr>
        <a:bodyPr/>
        <a:lstStyle/>
        <a:p>
          <a:pPr>
            <a:defRPr sz="755" b="0" i="0" u="none" strike="noStrike" baseline="0">
              <a:solidFill>
                <a:srgbClr val="003300"/>
              </a:solidFill>
              <a:latin typeface="Arial"/>
              <a:ea typeface="Arial"/>
              <a:cs typeface="Arial"/>
            </a:defRPr>
          </a:pPr>
          <a:endParaRPr lang="ru-RU"/>
        </a:p>
      </c:txPr>
    </c:legend>
    <c:plotVisOnly val="1"/>
    <c:dispBlanksAs val="zero"/>
    <c:showDLblsOverMax val="0"/>
  </c:chart>
  <c:spPr>
    <a:solidFill>
      <a:srgbClr val="F8F8F8"/>
    </a:solidFill>
    <a:ln w="3175">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056" l="0.70000000000000051" r="0.70000000000000051" t="0.75000000000000056" header="0.30000000000000027" footer="0.30000000000000027"/>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843493680520748"/>
          <c:y val="9.2410600573662474E-2"/>
          <c:w val="0.74582173718516254"/>
          <c:h val="0.69377783300760343"/>
        </c:manualLayout>
      </c:layout>
      <c:barChart>
        <c:barDir val="col"/>
        <c:grouping val="clustered"/>
        <c:varyColors val="0"/>
        <c:ser>
          <c:idx val="0"/>
          <c:order val="0"/>
          <c:tx>
            <c:strRef>
              <c:f>'Отчет о смягчении последствий'!$Y$132:$Y$134</c:f>
              <c:strCache>
                <c:ptCount val="3"/>
                <c:pt idx="0">
                  <c:v>[drop -down]</c:v>
                </c:pt>
                <c:pt idx="1">
                  <c:v>Обычный сценарий развития к 2020 году</c:v>
                </c:pt>
                <c:pt idx="2">
                  <c:v>Сценарий ПДУЭРК к 2020 году</c:v>
                </c:pt>
              </c:strCache>
            </c:strRef>
          </c:tx>
          <c:spPr>
            <a:solidFill>
              <a:srgbClr val="006AB3"/>
            </a:solidFill>
            <a:ln w="25400">
              <a:noFill/>
            </a:ln>
          </c:spPr>
          <c:invertIfNegative val="0"/>
          <c:cat>
            <c:strRef>
              <c:f>'Отчет о смягчении последствий'!$Y$132:$Y$134</c:f>
              <c:strCache>
                <c:ptCount val="3"/>
                <c:pt idx="0">
                  <c:v>[drop -down]</c:v>
                </c:pt>
                <c:pt idx="1">
                  <c:v>Обычный сценарий развития к 2020 году</c:v>
                </c:pt>
                <c:pt idx="2">
                  <c:v>Сценарий ПДУЭРК к 2020 году</c:v>
                </c:pt>
              </c:strCache>
            </c:strRef>
          </c:cat>
          <c:val>
            <c:numRef>
              <c:f>'Отчет о смягчении последствий'!$AA$132:$AA$134</c:f>
              <c:numCache>
                <c:formatCode>General</c:formatCode>
                <c:ptCount val="3"/>
                <c:pt idx="0">
                  <c:v>0</c:v>
                </c:pt>
                <c:pt idx="1">
                  <c:v>0</c:v>
                </c:pt>
                <c:pt idx="2">
                  <c:v>0</c:v>
                </c:pt>
              </c:numCache>
            </c:numRef>
          </c:val>
          <c:extLst>
            <c:ext xmlns:c16="http://schemas.microsoft.com/office/drawing/2014/chart" uri="{C3380CC4-5D6E-409C-BE32-E72D297353CC}">
              <c16:uniqueId val="{00000000-5585-4A58-ABF1-3217EA6079FE}"/>
            </c:ext>
          </c:extLst>
        </c:ser>
        <c:dLbls>
          <c:showLegendKey val="0"/>
          <c:showVal val="0"/>
          <c:showCatName val="0"/>
          <c:showSerName val="0"/>
          <c:showPercent val="0"/>
          <c:showBubbleSize val="0"/>
        </c:dLbls>
        <c:gapWidth val="150"/>
        <c:axId val="151286272"/>
        <c:axId val="166800192"/>
      </c:barChart>
      <c:catAx>
        <c:axId val="151286272"/>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sz="900" b="0" i="0" u="none" strike="noStrike" baseline="0">
                <a:solidFill>
                  <a:srgbClr val="000000"/>
                </a:solidFill>
                <a:latin typeface="Arial"/>
                <a:ea typeface="Arial"/>
                <a:cs typeface="Arial"/>
              </a:defRPr>
            </a:pPr>
            <a:endParaRPr lang="ru-RU"/>
          </a:p>
        </c:txPr>
        <c:crossAx val="166800192"/>
        <c:crosses val="autoZero"/>
        <c:auto val="1"/>
        <c:lblAlgn val="ctr"/>
        <c:lblOffset val="100"/>
        <c:noMultiLvlLbl val="0"/>
      </c:catAx>
      <c:valAx>
        <c:axId val="166800192"/>
        <c:scaling>
          <c:orientation val="minMax"/>
        </c:scaling>
        <c:delete val="0"/>
        <c:axPos val="l"/>
        <c:title>
          <c:tx>
            <c:rich>
              <a:bodyPr/>
              <a:lstStyle/>
              <a:p>
                <a:pPr>
                  <a:defRPr sz="900" b="1" i="0" u="none" strike="noStrike" baseline="0">
                    <a:solidFill>
                      <a:srgbClr val="000000"/>
                    </a:solidFill>
                    <a:latin typeface="Arial"/>
                    <a:ea typeface="Arial"/>
                    <a:cs typeface="Arial"/>
                  </a:defRPr>
                </a:pPr>
                <a:r>
                  <a:rPr lang="en-GB"/>
                  <a:t>тонны CO2/CO2 экв./год</a:t>
                </a:r>
              </a:p>
            </c:rich>
          </c:tx>
          <c:layout>
            <c:manualLayout>
              <c:xMode val="edge"/>
              <c:yMode val="edge"/>
              <c:x val="1.5238204980475002E-2"/>
              <c:y val="6.8156245175235441E-2"/>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51286272"/>
        <c:crosses val="autoZero"/>
        <c:crossBetween val="between"/>
      </c:valAx>
      <c:spPr>
        <a:solidFill>
          <a:srgbClr val="F8F8F8"/>
        </a:solidFill>
        <a:ln w="25400">
          <a:noFill/>
        </a:ln>
      </c:spPr>
    </c:plotArea>
    <c:plotVisOnly val="1"/>
    <c:dispBlanksAs val="gap"/>
    <c:showDLblsOverMax val="0"/>
  </c:chart>
  <c:spPr>
    <a:solidFill>
      <a:srgbClr val="F8F8F8"/>
    </a:solidFill>
    <a:ln w="3175">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056" l="0.70000000000000051" r="0.70000000000000051" t="0.75000000000000056" header="0.30000000000000027" footer="0.30000000000000027"/>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5F8B95"/>
            </a:solidFill>
            <a:ln w="25400">
              <a:noFill/>
            </a:ln>
          </c:spPr>
          <c:invertIfNegative val="0"/>
          <c:cat>
            <c:strRef>
              <c:f>'Отчет о смягчении последствий'!$AN$112:$AN$120</c:f>
              <c:strCache>
                <c:ptCount val="9"/>
                <c:pt idx="0">
                  <c:v>Муниципальный</c:v>
                </c:pt>
                <c:pt idx="1">
                  <c:v>Третичный</c:v>
                </c:pt>
                <c:pt idx="2">
                  <c:v>Жилищный</c:v>
                </c:pt>
                <c:pt idx="3">
                  <c:v>Общественное освещение</c:v>
                </c:pt>
                <c:pt idx="4">
                  <c:v>Транспорт</c:v>
                </c:pt>
                <c:pt idx="5">
                  <c:v>Промышленность</c:v>
                </c:pt>
                <c:pt idx="6">
                  <c:v>Местное производство электроэнергии</c:v>
                </c:pt>
                <c:pt idx="7">
                  <c:v>Местное производство тепла/холода</c:v>
                </c:pt>
                <c:pt idx="8">
                  <c:v>Другое</c:v>
                </c:pt>
              </c:strCache>
            </c:strRef>
          </c:cat>
          <c:val>
            <c:numRef>
              <c:f>'Отчет о смягчении последствий'!$AO$112:$AO$120</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44A1-4B73-B3AC-1B3F6893A12D}"/>
            </c:ext>
          </c:extLst>
        </c:ser>
        <c:dLbls>
          <c:showLegendKey val="0"/>
          <c:showVal val="0"/>
          <c:showCatName val="0"/>
          <c:showSerName val="0"/>
          <c:showPercent val="0"/>
          <c:showBubbleSize val="0"/>
        </c:dLbls>
        <c:gapWidth val="150"/>
        <c:axId val="167271936"/>
        <c:axId val="166801920"/>
      </c:barChart>
      <c:catAx>
        <c:axId val="167271936"/>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66801920"/>
        <c:crosses val="autoZero"/>
        <c:auto val="1"/>
        <c:lblAlgn val="ctr"/>
        <c:lblOffset val="100"/>
        <c:noMultiLvlLbl val="0"/>
      </c:catAx>
      <c:valAx>
        <c:axId val="166801920"/>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en-GB"/>
                  <a:t>Расчетное сокращение выбросов в тоннах CO2</a:t>
                </a:r>
              </a:p>
            </c:rich>
          </c:tx>
          <c:layout>
            <c:manualLayout>
              <c:xMode val="edge"/>
              <c:yMode val="edge"/>
              <c:x val="0.38400592704905323"/>
              <c:y val="0.87064770129540259"/>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67271936"/>
        <c:crosses val="autoZero"/>
        <c:crossBetween val="between"/>
      </c:valAx>
      <c:spPr>
        <a:noFill/>
        <a:ln w="25400">
          <a:noFill/>
        </a:ln>
      </c:spPr>
    </c:plotArea>
    <c:plotVisOnly val="1"/>
    <c:dispBlanksAs val="gap"/>
    <c:showDLblsOverMax val="0"/>
  </c:chart>
  <c:spPr>
    <a:solidFill>
      <a:srgbClr val="F8F8F8"/>
    </a:solidFill>
    <a:ln w="3175">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167" l="0.70000000000000062" r="0.70000000000000062" t="0.75000000000000167" header="0.30000000000000032" footer="0.30000000000000032"/>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Электроэнергия</a:t>
            </a:r>
          </a:p>
        </c:rich>
      </c:tx>
      <c:layout>
        <c:manualLayout>
          <c:xMode val="edge"/>
          <c:yMode val="edge"/>
          <c:x val="0.38966924637632289"/>
          <c:y val="1.680672268907563E-2"/>
        </c:manualLayout>
      </c:layout>
      <c:overlay val="0"/>
      <c:spPr>
        <a:noFill/>
        <a:ln w="25400">
          <a:noFill/>
        </a:ln>
      </c:spPr>
    </c:title>
    <c:autoTitleDeleted val="0"/>
    <c:plotArea>
      <c:layout>
        <c:manualLayout>
          <c:layoutTarget val="inner"/>
          <c:xMode val="edge"/>
          <c:yMode val="edge"/>
          <c:x val="0.19616906276700874"/>
          <c:y val="0.16107854165288163"/>
          <c:w val="0.53093004705548963"/>
          <c:h val="0.69857606034539799"/>
        </c:manualLayout>
      </c:layout>
      <c:barChart>
        <c:barDir val="col"/>
        <c:grouping val="clustered"/>
        <c:varyColors val="0"/>
        <c:ser>
          <c:idx val="0"/>
          <c:order val="0"/>
          <c:tx>
            <c:strRef>
              <c:f>'Отчет о смягчении последствий'!$Y$80</c:f>
              <c:strCache>
                <c:ptCount val="1"/>
                <c:pt idx="0">
                  <c:v>Потребление электричества</c:v>
                </c:pt>
              </c:strCache>
            </c:strRef>
          </c:tx>
          <c:spPr>
            <a:solidFill>
              <a:srgbClr val="003068"/>
            </a:solidFill>
            <a:ln w="25400">
              <a:noFill/>
            </a:ln>
          </c:spPr>
          <c:invertIfNegative val="0"/>
          <c:cat>
            <c:strRef>
              <c:f>'Отчет о смягчении последствий'!$C$8</c:f>
              <c:strCache>
                <c:ptCount val="1"/>
                <c:pt idx="0">
                  <c:v>[drop-down]</c:v>
                </c:pt>
              </c:strCache>
            </c:strRef>
          </c:cat>
          <c:val>
            <c:numRef>
              <c:f>'Отчет о смягчении последствий'!$Z$80</c:f>
              <c:numCache>
                <c:formatCode>0</c:formatCode>
                <c:ptCount val="1"/>
                <c:pt idx="0">
                  <c:v>0</c:v>
                </c:pt>
              </c:numCache>
            </c:numRef>
          </c:val>
          <c:extLst>
            <c:ext xmlns:c16="http://schemas.microsoft.com/office/drawing/2014/chart" uri="{C3380CC4-5D6E-409C-BE32-E72D297353CC}">
              <c16:uniqueId val="{00000000-7246-48AD-B621-CFADBD9BADFD}"/>
            </c:ext>
          </c:extLst>
        </c:ser>
        <c:ser>
          <c:idx val="1"/>
          <c:order val="1"/>
          <c:tx>
            <c:strRef>
              <c:f>'Отчет о смягчении последствий'!$Y$81</c:f>
              <c:strCache>
                <c:ptCount val="1"/>
                <c:pt idx="0">
                  <c:v>Производство электричества не из ВИЭ</c:v>
                </c:pt>
              </c:strCache>
            </c:strRef>
          </c:tx>
          <c:spPr>
            <a:solidFill>
              <a:srgbClr val="006AB3"/>
            </a:solidFill>
            <a:ln w="25400">
              <a:noFill/>
            </a:ln>
          </c:spPr>
          <c:invertIfNegative val="0"/>
          <c:cat>
            <c:strRef>
              <c:f>'Отчет о смягчении последствий'!$C$8</c:f>
              <c:strCache>
                <c:ptCount val="1"/>
                <c:pt idx="0">
                  <c:v>[drop-down]</c:v>
                </c:pt>
              </c:strCache>
            </c:strRef>
          </c:cat>
          <c:val>
            <c:numRef>
              <c:f>'Отчет о смягчении последствий'!$Z$81</c:f>
              <c:numCache>
                <c:formatCode>0</c:formatCode>
                <c:ptCount val="1"/>
                <c:pt idx="0">
                  <c:v>0</c:v>
                </c:pt>
              </c:numCache>
            </c:numRef>
          </c:val>
          <c:extLst>
            <c:ext xmlns:c16="http://schemas.microsoft.com/office/drawing/2014/chart" uri="{C3380CC4-5D6E-409C-BE32-E72D297353CC}">
              <c16:uniqueId val="{00000001-7246-48AD-B621-CFADBD9BADFD}"/>
            </c:ext>
          </c:extLst>
        </c:ser>
        <c:ser>
          <c:idx val="2"/>
          <c:order val="2"/>
          <c:tx>
            <c:strRef>
              <c:f>'Отчет о смягчении последствий'!$Y$82</c:f>
              <c:strCache>
                <c:ptCount val="1"/>
                <c:pt idx="0">
                  <c:v>Производство электричества из ВИЭ</c:v>
                </c:pt>
              </c:strCache>
            </c:strRef>
          </c:tx>
          <c:spPr>
            <a:solidFill>
              <a:srgbClr val="DCE7F2"/>
            </a:solidFill>
            <a:ln w="25400">
              <a:noFill/>
            </a:ln>
          </c:spPr>
          <c:invertIfNegative val="0"/>
          <c:cat>
            <c:strRef>
              <c:f>'Отчет о смягчении последствий'!$C$8</c:f>
              <c:strCache>
                <c:ptCount val="1"/>
                <c:pt idx="0">
                  <c:v>[drop-down]</c:v>
                </c:pt>
              </c:strCache>
            </c:strRef>
          </c:cat>
          <c:val>
            <c:numRef>
              <c:f>'Отчет о смягчении последствий'!$Z$82</c:f>
              <c:numCache>
                <c:formatCode>0</c:formatCode>
                <c:ptCount val="1"/>
                <c:pt idx="0">
                  <c:v>0</c:v>
                </c:pt>
              </c:numCache>
            </c:numRef>
          </c:val>
          <c:extLst>
            <c:ext xmlns:c16="http://schemas.microsoft.com/office/drawing/2014/chart" uri="{C3380CC4-5D6E-409C-BE32-E72D297353CC}">
              <c16:uniqueId val="{00000002-7246-48AD-B621-CFADBD9BADFD}"/>
            </c:ext>
          </c:extLst>
        </c:ser>
        <c:dLbls>
          <c:showLegendKey val="0"/>
          <c:showVal val="0"/>
          <c:showCatName val="0"/>
          <c:showSerName val="0"/>
          <c:showPercent val="0"/>
          <c:showBubbleSize val="0"/>
        </c:dLbls>
        <c:gapWidth val="150"/>
        <c:axId val="170024960"/>
        <c:axId val="166803648"/>
      </c:barChart>
      <c:catAx>
        <c:axId val="170024960"/>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66803648"/>
        <c:crosses val="autoZero"/>
        <c:auto val="1"/>
        <c:lblAlgn val="ctr"/>
        <c:lblOffset val="100"/>
        <c:noMultiLvlLbl val="0"/>
      </c:catAx>
      <c:valAx>
        <c:axId val="166803648"/>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МВтч/год</a:t>
                </a:r>
              </a:p>
            </c:rich>
          </c:tx>
          <c:layout>
            <c:manualLayout>
              <c:xMode val="edge"/>
              <c:yMode val="edge"/>
              <c:x val="1.1969852804801969E-2"/>
              <c:y val="0.3634208959174221"/>
            </c:manualLayout>
          </c:layout>
          <c:overlay val="0"/>
          <c:spPr>
            <a:noFill/>
            <a:ln w="25400">
              <a:noFill/>
            </a:ln>
          </c:spPr>
        </c:title>
        <c:numFmt formatCode="0"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70024960"/>
        <c:crosses val="autoZero"/>
        <c:crossBetween val="between"/>
      </c:valAx>
      <c:spPr>
        <a:solidFill>
          <a:srgbClr val="F8F8F8"/>
        </a:solidFill>
        <a:ln w="25400">
          <a:noFill/>
        </a:ln>
      </c:spPr>
    </c:plotArea>
    <c:legend>
      <c:legendPos val="r"/>
      <c:layout>
        <c:manualLayout>
          <c:xMode val="edge"/>
          <c:yMode val="edge"/>
          <c:x val="0.7366167023554604"/>
          <c:y val="0.32353029400736671"/>
          <c:w val="0.25053533190578159"/>
          <c:h val="0.52941264694854318"/>
        </c:manualLayout>
      </c:layout>
      <c:overlay val="0"/>
      <c:spPr>
        <a:noFill/>
        <a:ln w="25400">
          <a:noFill/>
        </a:ln>
      </c:spPr>
      <c:txPr>
        <a:bodyPr/>
        <a:lstStyle/>
        <a:p>
          <a:pPr>
            <a:defRPr sz="755" b="0" i="0" u="none" strike="noStrike" baseline="0">
              <a:solidFill>
                <a:srgbClr val="003300"/>
              </a:solidFill>
              <a:latin typeface="Arial"/>
              <a:ea typeface="Arial"/>
              <a:cs typeface="Arial"/>
            </a:defRPr>
          </a:pPr>
          <a:endParaRPr lang="ru-RU"/>
        </a:p>
      </c:txPr>
    </c:legend>
    <c:plotVisOnly val="1"/>
    <c:dispBlanksAs val="gap"/>
    <c:showDLblsOverMax val="0"/>
  </c:chart>
  <c:spPr>
    <a:solidFill>
      <a:srgbClr val="F8F8F8"/>
    </a:solidFill>
    <a:ln w="3175">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056" l="0.70000000000000051" r="0.70000000000000051" t="0.75000000000000056" header="0.30000000000000027" footer="0.30000000000000027"/>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Тепло/холод</a:t>
            </a:r>
          </a:p>
        </c:rich>
      </c:tx>
      <c:layout>
        <c:manualLayout>
          <c:xMode val="edge"/>
          <c:yMode val="edge"/>
          <c:x val="0.38966938243348653"/>
          <c:y val="1.680672268907563E-2"/>
        </c:manualLayout>
      </c:layout>
      <c:overlay val="0"/>
      <c:spPr>
        <a:noFill/>
        <a:ln w="25400">
          <a:noFill/>
        </a:ln>
      </c:spPr>
    </c:title>
    <c:autoTitleDeleted val="0"/>
    <c:plotArea>
      <c:layout>
        <c:manualLayout>
          <c:layoutTarget val="inner"/>
          <c:xMode val="edge"/>
          <c:yMode val="edge"/>
          <c:x val="0.19968078507134698"/>
          <c:y val="0.16107854165288163"/>
          <c:w val="0.51660722601817688"/>
          <c:h val="0.69857606034539799"/>
        </c:manualLayout>
      </c:layout>
      <c:barChart>
        <c:barDir val="col"/>
        <c:grouping val="clustered"/>
        <c:varyColors val="0"/>
        <c:ser>
          <c:idx val="0"/>
          <c:order val="0"/>
          <c:tx>
            <c:strRef>
              <c:f>'Отчет о смягчении последствий'!$Y$84</c:f>
              <c:strCache>
                <c:ptCount val="1"/>
                <c:pt idx="0">
                  <c:v>Потребление тепла/холода</c:v>
                </c:pt>
              </c:strCache>
            </c:strRef>
          </c:tx>
          <c:spPr>
            <a:solidFill>
              <a:srgbClr val="97B42A"/>
            </a:solidFill>
            <a:ln w="25400">
              <a:noFill/>
            </a:ln>
          </c:spPr>
          <c:invertIfNegative val="0"/>
          <c:cat>
            <c:strRef>
              <c:f>'Отчет о смягчении последствий'!$C$8</c:f>
              <c:strCache>
                <c:ptCount val="1"/>
                <c:pt idx="0">
                  <c:v>[drop-down]</c:v>
                </c:pt>
              </c:strCache>
            </c:strRef>
          </c:cat>
          <c:val>
            <c:numRef>
              <c:f>'Отчет о смягчении последствий'!$Z$84</c:f>
              <c:numCache>
                <c:formatCode>0</c:formatCode>
                <c:ptCount val="1"/>
                <c:pt idx="0">
                  <c:v>0</c:v>
                </c:pt>
              </c:numCache>
            </c:numRef>
          </c:val>
          <c:extLst>
            <c:ext xmlns:c16="http://schemas.microsoft.com/office/drawing/2014/chart" uri="{C3380CC4-5D6E-409C-BE32-E72D297353CC}">
              <c16:uniqueId val="{00000000-1F62-4BF9-BD2B-5B5981DF4AB0}"/>
            </c:ext>
          </c:extLst>
        </c:ser>
        <c:ser>
          <c:idx val="1"/>
          <c:order val="1"/>
          <c:tx>
            <c:strRef>
              <c:f>'Отчет о смягчении последствий'!$Y$85</c:f>
              <c:strCache>
                <c:ptCount val="1"/>
                <c:pt idx="0">
                  <c:v>Производство тепла/холода из ВИЭ</c:v>
                </c:pt>
              </c:strCache>
            </c:strRef>
          </c:tx>
          <c:spPr>
            <a:solidFill>
              <a:srgbClr val="EBF1DE"/>
            </a:solidFill>
            <a:ln w="25400">
              <a:noFill/>
            </a:ln>
          </c:spPr>
          <c:invertIfNegative val="0"/>
          <c:cat>
            <c:strRef>
              <c:f>'Отчет о смягчении последствий'!$C$8</c:f>
              <c:strCache>
                <c:ptCount val="1"/>
                <c:pt idx="0">
                  <c:v>[drop-down]</c:v>
                </c:pt>
              </c:strCache>
            </c:strRef>
          </c:cat>
          <c:val>
            <c:numRef>
              <c:f>'Отчет о смягчении последствий'!$Z$85</c:f>
              <c:numCache>
                <c:formatCode>0</c:formatCode>
                <c:ptCount val="1"/>
                <c:pt idx="0">
                  <c:v>0</c:v>
                </c:pt>
              </c:numCache>
            </c:numRef>
          </c:val>
          <c:extLst>
            <c:ext xmlns:c16="http://schemas.microsoft.com/office/drawing/2014/chart" uri="{C3380CC4-5D6E-409C-BE32-E72D297353CC}">
              <c16:uniqueId val="{00000001-1F62-4BF9-BD2B-5B5981DF4AB0}"/>
            </c:ext>
          </c:extLst>
        </c:ser>
        <c:ser>
          <c:idx val="2"/>
          <c:order val="2"/>
          <c:tx>
            <c:strRef>
              <c:f>'Отчет о смягчении последствий'!$Y$86</c:f>
              <c:strCache>
                <c:ptCount val="1"/>
                <c:pt idx="0">
                  <c:v>Производство тепла/холода не из ВИЭ</c:v>
                </c:pt>
              </c:strCache>
            </c:strRef>
          </c:tx>
          <c:spPr>
            <a:solidFill>
              <a:srgbClr val="FFD500"/>
            </a:solidFill>
            <a:ln w="25400">
              <a:noFill/>
            </a:ln>
          </c:spPr>
          <c:invertIfNegative val="0"/>
          <c:cat>
            <c:strRef>
              <c:f>'Отчет о смягчении последствий'!$C$8</c:f>
              <c:strCache>
                <c:ptCount val="1"/>
                <c:pt idx="0">
                  <c:v>[drop-down]</c:v>
                </c:pt>
              </c:strCache>
            </c:strRef>
          </c:cat>
          <c:val>
            <c:numRef>
              <c:f>'Отчет о смягчении последствий'!$Z$86</c:f>
              <c:numCache>
                <c:formatCode>0</c:formatCode>
                <c:ptCount val="1"/>
                <c:pt idx="0">
                  <c:v>0</c:v>
                </c:pt>
              </c:numCache>
            </c:numRef>
          </c:val>
          <c:extLst>
            <c:ext xmlns:c16="http://schemas.microsoft.com/office/drawing/2014/chart" uri="{C3380CC4-5D6E-409C-BE32-E72D297353CC}">
              <c16:uniqueId val="{00000002-1F62-4BF9-BD2B-5B5981DF4AB0}"/>
            </c:ext>
          </c:extLst>
        </c:ser>
        <c:dLbls>
          <c:showLegendKey val="0"/>
          <c:showVal val="0"/>
          <c:showCatName val="0"/>
          <c:showSerName val="0"/>
          <c:showPercent val="0"/>
          <c:showBubbleSize val="0"/>
        </c:dLbls>
        <c:gapWidth val="150"/>
        <c:axId val="167270400"/>
        <c:axId val="167019072"/>
      </c:barChart>
      <c:catAx>
        <c:axId val="167270400"/>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67019072"/>
        <c:crosses val="autoZero"/>
        <c:auto val="1"/>
        <c:lblAlgn val="ctr"/>
        <c:lblOffset val="100"/>
        <c:noMultiLvlLbl val="0"/>
      </c:catAx>
      <c:valAx>
        <c:axId val="167019072"/>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МВтч/год</a:t>
                </a:r>
              </a:p>
            </c:rich>
          </c:tx>
          <c:layout>
            <c:manualLayout>
              <c:xMode val="edge"/>
              <c:yMode val="edge"/>
              <c:x val="1.2682687982874157E-2"/>
              <c:y val="0.34867200423476474"/>
            </c:manualLayout>
          </c:layout>
          <c:overlay val="0"/>
          <c:spPr>
            <a:noFill/>
            <a:ln w="25400">
              <a:noFill/>
            </a:ln>
          </c:spPr>
        </c:title>
        <c:numFmt formatCode="0"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67270400"/>
        <c:crosses val="autoZero"/>
        <c:crossBetween val="between"/>
      </c:valAx>
      <c:spPr>
        <a:solidFill>
          <a:srgbClr val="F8F8F8"/>
        </a:solidFill>
        <a:ln w="25400">
          <a:noFill/>
        </a:ln>
      </c:spPr>
    </c:plotArea>
    <c:legend>
      <c:legendPos val="r"/>
      <c:layout>
        <c:manualLayout>
          <c:xMode val="edge"/>
          <c:yMode val="edge"/>
          <c:x val="0.72234273318872022"/>
          <c:y val="0.34453869736871129"/>
          <c:w val="0.26681127982646424"/>
          <c:h val="0.50840424358719871"/>
        </c:manualLayout>
      </c:layout>
      <c:overlay val="0"/>
      <c:spPr>
        <a:noFill/>
        <a:ln w="25400">
          <a:noFill/>
        </a:ln>
      </c:spPr>
      <c:txPr>
        <a:bodyPr/>
        <a:lstStyle/>
        <a:p>
          <a:pPr>
            <a:defRPr sz="755" b="0" i="0" u="none" strike="noStrike" baseline="0">
              <a:solidFill>
                <a:srgbClr val="003300"/>
              </a:solidFill>
              <a:latin typeface="Arial"/>
              <a:ea typeface="Arial"/>
              <a:cs typeface="Arial"/>
            </a:defRPr>
          </a:pPr>
          <a:endParaRPr lang="ru-RU"/>
        </a:p>
      </c:txPr>
    </c:legend>
    <c:plotVisOnly val="1"/>
    <c:dispBlanksAs val="gap"/>
    <c:showDLblsOverMax val="0"/>
  </c:chart>
  <c:spPr>
    <a:solidFill>
      <a:srgbClr val="F8F8F8"/>
    </a:solidFill>
    <a:ln w="3175">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056" l="0.70000000000000051" r="0.70000000000000051" t="0.75000000000000056" header="0.30000000000000027" footer="0.30000000000000027"/>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54269402456078"/>
          <c:y val="0.12812247808428817"/>
          <c:w val="0.40445083050750041"/>
          <c:h val="0.7437550438314241"/>
        </c:manualLayout>
      </c:layout>
      <c:doughnutChart>
        <c:varyColors val="1"/>
        <c:ser>
          <c:idx val="0"/>
          <c:order val="0"/>
          <c:spPr>
            <a:solidFill>
              <a:srgbClr val="003068"/>
            </a:solidFill>
            <a:ln w="25400">
              <a:noFill/>
            </a:ln>
          </c:spPr>
          <c:dPt>
            <c:idx val="0"/>
            <c:bubble3D val="0"/>
            <c:spPr>
              <a:solidFill>
                <a:srgbClr val="006AB3"/>
              </a:solidFill>
              <a:ln w="25400">
                <a:noFill/>
              </a:ln>
            </c:spPr>
            <c:extLst>
              <c:ext xmlns:c16="http://schemas.microsoft.com/office/drawing/2014/chart" uri="{C3380CC4-5D6E-409C-BE32-E72D297353CC}">
                <c16:uniqueId val="{00000001-A827-44FA-BE80-539F0CEBFD23}"/>
              </c:ext>
            </c:extLst>
          </c:dPt>
          <c:dPt>
            <c:idx val="1"/>
            <c:bubble3D val="0"/>
            <c:spPr>
              <a:solidFill>
                <a:srgbClr val="FFD500"/>
              </a:solidFill>
              <a:ln w="25400">
                <a:noFill/>
              </a:ln>
            </c:spPr>
            <c:extLst>
              <c:ext xmlns:c16="http://schemas.microsoft.com/office/drawing/2014/chart" uri="{C3380CC4-5D6E-409C-BE32-E72D297353CC}">
                <c16:uniqueId val="{00000003-A827-44FA-BE80-539F0CEBFD23}"/>
              </c:ext>
            </c:extLst>
          </c:dPt>
          <c:dPt>
            <c:idx val="2"/>
            <c:bubble3D val="0"/>
            <c:spPr>
              <a:solidFill>
                <a:srgbClr val="97B42A"/>
              </a:solidFill>
              <a:ln w="25400">
                <a:noFill/>
              </a:ln>
            </c:spPr>
            <c:extLst>
              <c:ext xmlns:c16="http://schemas.microsoft.com/office/drawing/2014/chart" uri="{C3380CC4-5D6E-409C-BE32-E72D297353CC}">
                <c16:uniqueId val="{00000005-A827-44FA-BE80-539F0CEBFD23}"/>
              </c:ext>
            </c:extLst>
          </c:dPt>
          <c:dPt>
            <c:idx val="3"/>
            <c:bubble3D val="0"/>
            <c:spPr>
              <a:solidFill>
                <a:srgbClr val="DCE6F1"/>
              </a:solidFill>
              <a:ln w="25400">
                <a:noFill/>
              </a:ln>
            </c:spPr>
            <c:extLst>
              <c:ext xmlns:c16="http://schemas.microsoft.com/office/drawing/2014/chart" uri="{C3380CC4-5D6E-409C-BE32-E72D297353CC}">
                <c16:uniqueId val="{00000007-A827-44FA-BE80-539F0CEBFD23}"/>
              </c:ext>
            </c:extLst>
          </c:dPt>
          <c:dPt>
            <c:idx val="4"/>
            <c:bubble3D val="0"/>
            <c:extLst>
              <c:ext xmlns:c16="http://schemas.microsoft.com/office/drawing/2014/chart" uri="{C3380CC4-5D6E-409C-BE32-E72D297353CC}">
                <c16:uniqueId val="{00000008-A827-44FA-BE80-539F0CEBFD23}"/>
              </c:ext>
            </c:extLst>
          </c:dPt>
          <c:dPt>
            <c:idx val="5"/>
            <c:bubble3D val="0"/>
            <c:spPr>
              <a:solidFill>
                <a:srgbClr val="FCD6B6"/>
              </a:solidFill>
              <a:ln w="25400">
                <a:noFill/>
              </a:ln>
            </c:spPr>
            <c:extLst>
              <c:ext xmlns:c16="http://schemas.microsoft.com/office/drawing/2014/chart" uri="{C3380CC4-5D6E-409C-BE32-E72D297353CC}">
                <c16:uniqueId val="{0000000A-A827-44FA-BE80-539F0CEBFD23}"/>
              </c:ext>
            </c:extLst>
          </c:dPt>
          <c:dPt>
            <c:idx val="6"/>
            <c:bubble3D val="0"/>
            <c:spPr>
              <a:solidFill>
                <a:srgbClr val="93A9D0"/>
              </a:solidFill>
              <a:ln w="25400">
                <a:noFill/>
              </a:ln>
            </c:spPr>
            <c:extLst>
              <c:ext xmlns:c16="http://schemas.microsoft.com/office/drawing/2014/chart" uri="{C3380CC4-5D6E-409C-BE32-E72D297353CC}">
                <c16:uniqueId val="{0000000C-A827-44FA-BE80-539F0CEBFD23}"/>
              </c:ext>
            </c:extLst>
          </c:dPt>
          <c:dPt>
            <c:idx val="7"/>
            <c:bubble3D val="0"/>
            <c:spPr>
              <a:solidFill>
                <a:srgbClr val="D29392"/>
              </a:solidFill>
              <a:ln w="25400">
                <a:noFill/>
              </a:ln>
            </c:spPr>
            <c:extLst>
              <c:ext xmlns:c16="http://schemas.microsoft.com/office/drawing/2014/chart" uri="{C3380CC4-5D6E-409C-BE32-E72D297353CC}">
                <c16:uniqueId val="{0000000E-A827-44FA-BE80-539F0CEBFD23}"/>
              </c:ext>
            </c:extLst>
          </c:dPt>
          <c:dPt>
            <c:idx val="8"/>
            <c:bubble3D val="0"/>
            <c:spPr>
              <a:solidFill>
                <a:srgbClr val="D9D9D9"/>
              </a:solidFill>
              <a:ln w="25400">
                <a:noFill/>
              </a:ln>
            </c:spPr>
            <c:extLst>
              <c:ext xmlns:c16="http://schemas.microsoft.com/office/drawing/2014/chart" uri="{C3380CC4-5D6E-409C-BE32-E72D297353CC}">
                <c16:uniqueId val="{00000010-A827-44FA-BE80-539F0CEBFD23}"/>
              </c:ext>
            </c:extLst>
          </c:dPt>
          <c:dLbls>
            <c:dLbl>
              <c:idx val="0"/>
              <c:layout>
                <c:manualLayout>
                  <c:x val="9.7481722177091799E-3"/>
                  <c:y val="-0.1421735852501147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827-44FA-BE80-539F0CEBFD23}"/>
                </c:ext>
              </c:extLst>
            </c:dLbl>
            <c:dLbl>
              <c:idx val="1"/>
              <c:layout>
                <c:manualLayout>
                  <c:x val="4.2242079610073105E-2"/>
                  <c:y val="-0.1367053704328028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827-44FA-BE80-539F0CEBFD23}"/>
                </c:ext>
              </c:extLst>
            </c:dLbl>
            <c:dLbl>
              <c:idx val="2"/>
              <c:layout>
                <c:manualLayout>
                  <c:x val="6.1738424045491569E-2"/>
                  <c:y val="-0.12576894079817866"/>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827-44FA-BE80-539F0CEBFD23}"/>
                </c:ext>
              </c:extLst>
            </c:dLbl>
            <c:dLbl>
              <c:idx val="3"/>
              <c:layout>
                <c:manualLayout>
                  <c:x val="7.4735987002437096E-2"/>
                  <c:y val="-7.655500744236949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827-44FA-BE80-539F0CEBFD23}"/>
                </c:ext>
              </c:extLst>
            </c:dLbl>
            <c:dLbl>
              <c:idx val="4"/>
              <c:layout>
                <c:manualLayout>
                  <c:x val="8.448415922014621E-2"/>
                  <c:y val="3.280928890387265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827-44FA-BE80-539F0CEBFD23}"/>
                </c:ext>
              </c:extLst>
            </c:dLbl>
            <c:dLbl>
              <c:idx val="5"/>
              <c:layout>
                <c:manualLayout>
                  <c:x val="3.899268887083672E-2"/>
                  <c:y val="0.1367053704328028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A827-44FA-BE80-539F0CEBFD23}"/>
                </c:ext>
              </c:extLst>
            </c:dLbl>
            <c:dLbl>
              <c:idx val="6"/>
              <c:layout>
                <c:manualLayout>
                  <c:x val="-3.2493907392363963E-2"/>
                  <c:y val="0.1312371556154908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A827-44FA-BE80-539F0CEBFD23}"/>
                </c:ext>
              </c:extLst>
            </c:dLbl>
            <c:dLbl>
              <c:idx val="7"/>
              <c:layout>
                <c:manualLayout>
                  <c:x val="-8.448415922014621E-2"/>
                  <c:y val="1.09364296346242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A827-44FA-BE80-539F0CEBFD23}"/>
                </c:ext>
              </c:extLst>
            </c:dLbl>
            <c:dLbl>
              <c:idx val="8"/>
              <c:layout>
                <c:manualLayout>
                  <c:x val="-6.4987814784727871E-2"/>
                  <c:y val="-0.1038960815289302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A827-44FA-BE80-539F0CEBFD23}"/>
                </c:ext>
              </c:extLst>
            </c:dLbl>
            <c:spPr>
              <a:noFill/>
              <a:ln w="25400">
                <a:noFill/>
              </a:ln>
            </c:spPr>
            <c:txPr>
              <a:bodyPr/>
              <a:lstStyle/>
              <a:p>
                <a:pPr>
                  <a:defRPr sz="900" b="0" i="0" u="none" strike="noStrike" baseline="0">
                    <a:solidFill>
                      <a:srgbClr val="003300"/>
                    </a:solidFill>
                    <a:latin typeface="Arial"/>
                    <a:ea typeface="Arial"/>
                    <a:cs typeface="Arial"/>
                  </a:defRPr>
                </a:pPr>
                <a:endParaRPr lang="ru-RU"/>
              </a:p>
            </c:txPr>
            <c:showLegendKey val="0"/>
            <c:showVal val="0"/>
            <c:showCatName val="0"/>
            <c:showSerName val="0"/>
            <c:showPercent val="1"/>
            <c:showBubbleSize val="0"/>
            <c:showLeaderLines val="0"/>
            <c:extLst>
              <c:ext xmlns:c15="http://schemas.microsoft.com/office/drawing/2012/chart" uri="{CE6537A1-D6FC-4f65-9D91-7224C49458BB}"/>
            </c:extLst>
          </c:dLbls>
          <c:cat>
            <c:strRef>
              <c:f>'Отчет о смягчении последствий'!$AN$112:$AN$120</c:f>
              <c:strCache>
                <c:ptCount val="9"/>
                <c:pt idx="0">
                  <c:v>Муниципальный</c:v>
                </c:pt>
                <c:pt idx="1">
                  <c:v>Третичный</c:v>
                </c:pt>
                <c:pt idx="2">
                  <c:v>Жилищный</c:v>
                </c:pt>
                <c:pt idx="3">
                  <c:v>Общественное освещение</c:v>
                </c:pt>
                <c:pt idx="4">
                  <c:v>Транспорт</c:v>
                </c:pt>
                <c:pt idx="5">
                  <c:v>Промышленность</c:v>
                </c:pt>
                <c:pt idx="6">
                  <c:v>Местное производство электроэнергии</c:v>
                </c:pt>
                <c:pt idx="7">
                  <c:v>Местное производство тепла/холода</c:v>
                </c:pt>
                <c:pt idx="8">
                  <c:v>Другое</c:v>
                </c:pt>
              </c:strCache>
            </c:strRef>
          </c:cat>
          <c:val>
            <c:numRef>
              <c:f>'Отчет о смягчении последствий'!$AP$112:$AP$120</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1-A827-44FA-BE80-539F0CEBFD23}"/>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0.57598167876074313"/>
          <c:y val="6.0241385489464422E-2"/>
          <c:w val="0.41421671555761408"/>
          <c:h val="0.85140899556230165"/>
        </c:manualLayout>
      </c:layout>
      <c:overlay val="0"/>
      <c:spPr>
        <a:noFill/>
        <a:ln w="25400">
          <a:noFill/>
        </a:ln>
      </c:spPr>
      <c:txPr>
        <a:bodyPr/>
        <a:lstStyle/>
        <a:p>
          <a:pPr>
            <a:defRPr sz="755" b="0" i="0" u="none" strike="noStrike" baseline="0">
              <a:solidFill>
                <a:srgbClr val="003300"/>
              </a:solidFill>
              <a:latin typeface="Arial"/>
              <a:ea typeface="Arial"/>
              <a:cs typeface="Arial"/>
            </a:defRPr>
          </a:pPr>
          <a:endParaRPr lang="ru-RU"/>
        </a:p>
      </c:txPr>
    </c:legend>
    <c:plotVisOnly val="1"/>
    <c:dispBlanksAs val="zero"/>
    <c:showDLblsOverMax val="0"/>
  </c:chart>
  <c:spPr>
    <a:solidFill>
      <a:srgbClr val="F8F8F8"/>
    </a:solidFill>
    <a:ln w="3175">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056" l="0.70000000000000051" r="0.70000000000000051" t="0.75000000000000056" header="0.30000000000000027" footer="0.30000000000000027"/>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5F8B95"/>
            </a:solidFill>
            <a:ln w="25400">
              <a:noFill/>
            </a:ln>
          </c:spPr>
          <c:invertIfNegative val="0"/>
          <c:cat>
            <c:strRef>
              <c:f>'Отчет о смягчении последствий'!$AN$112:$AN$120</c:f>
              <c:strCache>
                <c:ptCount val="9"/>
                <c:pt idx="0">
                  <c:v>Муниципальный</c:v>
                </c:pt>
                <c:pt idx="1">
                  <c:v>Третичный</c:v>
                </c:pt>
                <c:pt idx="2">
                  <c:v>Жилищный</c:v>
                </c:pt>
                <c:pt idx="3">
                  <c:v>Общественное освещение</c:v>
                </c:pt>
                <c:pt idx="4">
                  <c:v>Транспорт</c:v>
                </c:pt>
                <c:pt idx="5">
                  <c:v>Промышленность</c:v>
                </c:pt>
                <c:pt idx="6">
                  <c:v>Местное производство электроэнергии</c:v>
                </c:pt>
                <c:pt idx="7">
                  <c:v>Местное производство тепла/холода</c:v>
                </c:pt>
                <c:pt idx="8">
                  <c:v>Другое</c:v>
                </c:pt>
              </c:strCache>
            </c:strRef>
          </c:cat>
          <c:val>
            <c:numRef>
              <c:f>'Отчет о смягчении последствий'!$AP$112:$AP$120</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6A4B-4587-BF66-A98B3DA8BB22}"/>
            </c:ext>
          </c:extLst>
        </c:ser>
        <c:dLbls>
          <c:showLegendKey val="0"/>
          <c:showVal val="0"/>
          <c:showCatName val="0"/>
          <c:showSerName val="0"/>
          <c:showPercent val="0"/>
          <c:showBubbleSize val="0"/>
        </c:dLbls>
        <c:gapWidth val="150"/>
        <c:axId val="170025984"/>
        <c:axId val="167023680"/>
      </c:barChart>
      <c:catAx>
        <c:axId val="170025984"/>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67023680"/>
        <c:crosses val="autoZero"/>
        <c:auto val="1"/>
        <c:lblAlgn val="ctr"/>
        <c:lblOffset val="100"/>
        <c:noMultiLvlLbl val="0"/>
      </c:catAx>
      <c:valAx>
        <c:axId val="167023680"/>
        <c:scaling>
          <c:orientation val="minMax"/>
        </c:scaling>
        <c:delete val="0"/>
        <c:axPos val="b"/>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rgbClr val="000000"/>
                    </a:solidFill>
                    <a:latin typeface="Arial"/>
                    <a:ea typeface="Arial"/>
                    <a:cs typeface="Arial"/>
                  </a:defRPr>
                </a:pPr>
                <a:r>
                  <a:rPr lang="en-GB" sz="900" b="1" i="0" baseline="0">
                    <a:effectLst/>
                  </a:rPr>
                  <a:t>Расчетное сокращение выбросов в тоннах CO2</a:t>
                </a:r>
                <a:endParaRPr lang="en-US" sz="900">
                  <a:effectLst/>
                </a:endParaRPr>
              </a:p>
              <a:p>
                <a:pPr marL="0" marR="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rgbClr val="000000"/>
                    </a:solidFill>
                    <a:latin typeface="Arial"/>
                    <a:ea typeface="Arial"/>
                    <a:cs typeface="Arial"/>
                  </a:defRPr>
                </a:pPr>
                <a:endParaRPr lang="en-GB" sz="900"/>
              </a:p>
            </c:rich>
          </c:tx>
          <c:layout>
            <c:manualLayout>
              <c:xMode val="edge"/>
              <c:yMode val="edge"/>
              <c:x val="0.38400584795321641"/>
              <c:y val="0.87064776902887142"/>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70025984"/>
        <c:crosses val="autoZero"/>
        <c:crossBetween val="between"/>
      </c:valAx>
      <c:spPr>
        <a:noFill/>
        <a:ln w="25400">
          <a:noFill/>
        </a:ln>
      </c:spPr>
    </c:plotArea>
    <c:plotVisOnly val="1"/>
    <c:dispBlanksAs val="gap"/>
    <c:showDLblsOverMax val="0"/>
  </c:chart>
  <c:spPr>
    <a:solidFill>
      <a:srgbClr val="F8F8F8"/>
    </a:solidFill>
    <a:ln w="3175">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167" l="0.70000000000000062" r="0.70000000000000062" t="0.75000000000000167" header="0.30000000000000032" footer="0.30000000000000032"/>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54269402456078"/>
          <c:y val="0.12812247808428817"/>
          <c:w val="0.40445083050750041"/>
          <c:h val="0.7437550438314241"/>
        </c:manualLayout>
      </c:layout>
      <c:doughnutChart>
        <c:varyColors val="1"/>
        <c:ser>
          <c:idx val="0"/>
          <c:order val="0"/>
          <c:spPr>
            <a:solidFill>
              <a:srgbClr val="003068"/>
            </a:solidFill>
            <a:ln w="25400">
              <a:noFill/>
            </a:ln>
          </c:spPr>
          <c:dPt>
            <c:idx val="0"/>
            <c:bubble3D val="0"/>
            <c:spPr>
              <a:solidFill>
                <a:srgbClr val="006AB3"/>
              </a:solidFill>
              <a:ln w="25400">
                <a:noFill/>
              </a:ln>
            </c:spPr>
            <c:extLst>
              <c:ext xmlns:c16="http://schemas.microsoft.com/office/drawing/2014/chart" uri="{C3380CC4-5D6E-409C-BE32-E72D297353CC}">
                <c16:uniqueId val="{00000001-CA56-4EF9-8E4D-4C36C2AF7111}"/>
              </c:ext>
            </c:extLst>
          </c:dPt>
          <c:dPt>
            <c:idx val="1"/>
            <c:bubble3D val="0"/>
            <c:spPr>
              <a:solidFill>
                <a:srgbClr val="FFD500"/>
              </a:solidFill>
              <a:ln w="25400">
                <a:noFill/>
              </a:ln>
            </c:spPr>
            <c:extLst>
              <c:ext xmlns:c16="http://schemas.microsoft.com/office/drawing/2014/chart" uri="{C3380CC4-5D6E-409C-BE32-E72D297353CC}">
                <c16:uniqueId val="{00000003-CA56-4EF9-8E4D-4C36C2AF7111}"/>
              </c:ext>
            </c:extLst>
          </c:dPt>
          <c:dPt>
            <c:idx val="2"/>
            <c:bubble3D val="0"/>
            <c:spPr>
              <a:solidFill>
                <a:srgbClr val="97B42A"/>
              </a:solidFill>
              <a:ln w="25400">
                <a:noFill/>
              </a:ln>
            </c:spPr>
            <c:extLst>
              <c:ext xmlns:c16="http://schemas.microsoft.com/office/drawing/2014/chart" uri="{C3380CC4-5D6E-409C-BE32-E72D297353CC}">
                <c16:uniqueId val="{00000005-CA56-4EF9-8E4D-4C36C2AF7111}"/>
              </c:ext>
            </c:extLst>
          </c:dPt>
          <c:dPt>
            <c:idx val="3"/>
            <c:bubble3D val="0"/>
            <c:spPr>
              <a:solidFill>
                <a:srgbClr val="DCE6F1"/>
              </a:solidFill>
              <a:ln w="25400">
                <a:noFill/>
              </a:ln>
            </c:spPr>
            <c:extLst>
              <c:ext xmlns:c16="http://schemas.microsoft.com/office/drawing/2014/chart" uri="{C3380CC4-5D6E-409C-BE32-E72D297353CC}">
                <c16:uniqueId val="{00000007-CA56-4EF9-8E4D-4C36C2AF7111}"/>
              </c:ext>
            </c:extLst>
          </c:dPt>
          <c:dPt>
            <c:idx val="4"/>
            <c:bubble3D val="0"/>
            <c:extLst>
              <c:ext xmlns:c16="http://schemas.microsoft.com/office/drawing/2014/chart" uri="{C3380CC4-5D6E-409C-BE32-E72D297353CC}">
                <c16:uniqueId val="{00000008-CA56-4EF9-8E4D-4C36C2AF7111}"/>
              </c:ext>
            </c:extLst>
          </c:dPt>
          <c:dPt>
            <c:idx val="5"/>
            <c:bubble3D val="0"/>
            <c:spPr>
              <a:solidFill>
                <a:srgbClr val="FCD6B6"/>
              </a:solidFill>
              <a:ln w="25400">
                <a:noFill/>
              </a:ln>
            </c:spPr>
            <c:extLst>
              <c:ext xmlns:c16="http://schemas.microsoft.com/office/drawing/2014/chart" uri="{C3380CC4-5D6E-409C-BE32-E72D297353CC}">
                <c16:uniqueId val="{0000000A-CA56-4EF9-8E4D-4C36C2AF7111}"/>
              </c:ext>
            </c:extLst>
          </c:dPt>
          <c:dPt>
            <c:idx val="6"/>
            <c:bubble3D val="0"/>
            <c:spPr>
              <a:solidFill>
                <a:srgbClr val="93A9D0"/>
              </a:solidFill>
              <a:ln w="25400">
                <a:noFill/>
              </a:ln>
            </c:spPr>
            <c:extLst>
              <c:ext xmlns:c16="http://schemas.microsoft.com/office/drawing/2014/chart" uri="{C3380CC4-5D6E-409C-BE32-E72D297353CC}">
                <c16:uniqueId val="{0000000C-CA56-4EF9-8E4D-4C36C2AF7111}"/>
              </c:ext>
            </c:extLst>
          </c:dPt>
          <c:dPt>
            <c:idx val="7"/>
            <c:bubble3D val="0"/>
            <c:spPr>
              <a:solidFill>
                <a:srgbClr val="D29392"/>
              </a:solidFill>
              <a:ln w="25400">
                <a:noFill/>
              </a:ln>
            </c:spPr>
            <c:extLst>
              <c:ext xmlns:c16="http://schemas.microsoft.com/office/drawing/2014/chart" uri="{C3380CC4-5D6E-409C-BE32-E72D297353CC}">
                <c16:uniqueId val="{0000000E-CA56-4EF9-8E4D-4C36C2AF7111}"/>
              </c:ext>
            </c:extLst>
          </c:dPt>
          <c:dPt>
            <c:idx val="8"/>
            <c:bubble3D val="0"/>
            <c:spPr>
              <a:solidFill>
                <a:srgbClr val="D9D9D9"/>
              </a:solidFill>
              <a:ln w="25400">
                <a:noFill/>
              </a:ln>
            </c:spPr>
            <c:extLst>
              <c:ext xmlns:c16="http://schemas.microsoft.com/office/drawing/2014/chart" uri="{C3380CC4-5D6E-409C-BE32-E72D297353CC}">
                <c16:uniqueId val="{00000010-CA56-4EF9-8E4D-4C36C2AF7111}"/>
              </c:ext>
            </c:extLst>
          </c:dPt>
          <c:dLbls>
            <c:dLbl>
              <c:idx val="0"/>
              <c:layout>
                <c:manualLayout>
                  <c:x val="9.7481722177091799E-3"/>
                  <c:y val="-0.1421735852501147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A56-4EF9-8E4D-4C36C2AF7111}"/>
                </c:ext>
              </c:extLst>
            </c:dLbl>
            <c:dLbl>
              <c:idx val="1"/>
              <c:layout>
                <c:manualLayout>
                  <c:x val="4.2242079610073105E-2"/>
                  <c:y val="-0.1367053704328028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A56-4EF9-8E4D-4C36C2AF7111}"/>
                </c:ext>
              </c:extLst>
            </c:dLbl>
            <c:dLbl>
              <c:idx val="2"/>
              <c:layout>
                <c:manualLayout>
                  <c:x val="6.1738424045491569E-2"/>
                  <c:y val="-0.12576894079817866"/>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A56-4EF9-8E4D-4C36C2AF7111}"/>
                </c:ext>
              </c:extLst>
            </c:dLbl>
            <c:dLbl>
              <c:idx val="3"/>
              <c:layout>
                <c:manualLayout>
                  <c:x val="7.4735987002437096E-2"/>
                  <c:y val="-7.655500744236949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A56-4EF9-8E4D-4C36C2AF7111}"/>
                </c:ext>
              </c:extLst>
            </c:dLbl>
            <c:dLbl>
              <c:idx val="4"/>
              <c:layout>
                <c:manualLayout>
                  <c:x val="8.448415922014621E-2"/>
                  <c:y val="3.280928890387265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A56-4EF9-8E4D-4C36C2AF7111}"/>
                </c:ext>
              </c:extLst>
            </c:dLbl>
            <c:dLbl>
              <c:idx val="5"/>
              <c:layout>
                <c:manualLayout>
                  <c:x val="3.899268887083672E-2"/>
                  <c:y val="0.1367053704328028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CA56-4EF9-8E4D-4C36C2AF7111}"/>
                </c:ext>
              </c:extLst>
            </c:dLbl>
            <c:dLbl>
              <c:idx val="6"/>
              <c:layout>
                <c:manualLayout>
                  <c:x val="-3.2493907392363963E-2"/>
                  <c:y val="0.1312371556154908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CA56-4EF9-8E4D-4C36C2AF7111}"/>
                </c:ext>
              </c:extLst>
            </c:dLbl>
            <c:dLbl>
              <c:idx val="7"/>
              <c:layout>
                <c:manualLayout>
                  <c:x val="-8.448415922014621E-2"/>
                  <c:y val="1.09364296346242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CA56-4EF9-8E4D-4C36C2AF7111}"/>
                </c:ext>
              </c:extLst>
            </c:dLbl>
            <c:dLbl>
              <c:idx val="8"/>
              <c:layout>
                <c:manualLayout>
                  <c:x val="-6.4987814784727871E-2"/>
                  <c:y val="-0.1038960815289302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CA56-4EF9-8E4D-4C36C2AF7111}"/>
                </c:ext>
              </c:extLst>
            </c:dLbl>
            <c:spPr>
              <a:noFill/>
              <a:ln w="25400">
                <a:noFill/>
              </a:ln>
            </c:spPr>
            <c:txPr>
              <a:bodyPr/>
              <a:lstStyle/>
              <a:p>
                <a:pPr>
                  <a:defRPr sz="900" b="0" i="0" u="none" strike="noStrike" baseline="0">
                    <a:solidFill>
                      <a:srgbClr val="003300"/>
                    </a:solidFill>
                    <a:latin typeface="Arial"/>
                    <a:ea typeface="Arial"/>
                    <a:cs typeface="Arial"/>
                  </a:defRPr>
                </a:pPr>
                <a:endParaRPr lang="ru-RU"/>
              </a:p>
            </c:txPr>
            <c:showLegendKey val="0"/>
            <c:showVal val="0"/>
            <c:showCatName val="0"/>
            <c:showSerName val="0"/>
            <c:showPercent val="1"/>
            <c:showBubbleSize val="0"/>
            <c:showLeaderLines val="0"/>
            <c:extLst>
              <c:ext xmlns:c15="http://schemas.microsoft.com/office/drawing/2012/chart" uri="{CE6537A1-D6FC-4f65-9D91-7224C49458BB}"/>
            </c:extLst>
          </c:dLbls>
          <c:cat>
            <c:strRef>
              <c:f>'Отчет о смягчении последствий'!$AN$112:$AN$120</c:f>
              <c:strCache>
                <c:ptCount val="9"/>
                <c:pt idx="0">
                  <c:v>Муниципальный</c:v>
                </c:pt>
                <c:pt idx="1">
                  <c:v>Третичный</c:v>
                </c:pt>
                <c:pt idx="2">
                  <c:v>Жилищный</c:v>
                </c:pt>
                <c:pt idx="3">
                  <c:v>Общественное освещение</c:v>
                </c:pt>
                <c:pt idx="4">
                  <c:v>Транспорт</c:v>
                </c:pt>
                <c:pt idx="5">
                  <c:v>Промышленность</c:v>
                </c:pt>
                <c:pt idx="6">
                  <c:v>Местное производство электроэнергии</c:v>
                </c:pt>
                <c:pt idx="7">
                  <c:v>Местное производство тепла/холода</c:v>
                </c:pt>
                <c:pt idx="8">
                  <c:v>Другое</c:v>
                </c:pt>
              </c:strCache>
            </c:strRef>
          </c:cat>
          <c:val>
            <c:numRef>
              <c:f>'Отчет о смягчении последствий'!$AQ$112:$AQ$120</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1-CA56-4EF9-8E4D-4C36C2AF7111}"/>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0.57701788498931517"/>
          <c:y val="6.8273514003520649E-2"/>
          <c:w val="0.41320344736858994"/>
          <c:h val="0.85140899556230165"/>
        </c:manualLayout>
      </c:layout>
      <c:overlay val="0"/>
      <c:spPr>
        <a:noFill/>
        <a:ln w="25400">
          <a:noFill/>
        </a:ln>
      </c:spPr>
      <c:txPr>
        <a:bodyPr/>
        <a:lstStyle/>
        <a:p>
          <a:pPr>
            <a:defRPr sz="755" b="0" i="0" u="none" strike="noStrike" baseline="0">
              <a:solidFill>
                <a:srgbClr val="003300"/>
              </a:solidFill>
              <a:latin typeface="Arial"/>
              <a:ea typeface="Arial"/>
              <a:cs typeface="Arial"/>
            </a:defRPr>
          </a:pPr>
          <a:endParaRPr lang="ru-RU"/>
        </a:p>
      </c:txPr>
    </c:legend>
    <c:plotVisOnly val="1"/>
    <c:dispBlanksAs val="zero"/>
    <c:showDLblsOverMax val="0"/>
  </c:chart>
  <c:spPr>
    <a:solidFill>
      <a:srgbClr val="F8F8F8"/>
    </a:solidFill>
    <a:ln w="3175">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056" l="0.70000000000000051" r="0.70000000000000051" t="0.75000000000000056" header="0.30000000000000027" footer="0.30000000000000027"/>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5F8B95"/>
            </a:solidFill>
            <a:ln w="25400">
              <a:noFill/>
            </a:ln>
          </c:spPr>
          <c:invertIfNegative val="0"/>
          <c:cat>
            <c:strRef>
              <c:f>'Отчет о смягчении последствий'!$AN$112:$AN$120</c:f>
              <c:strCache>
                <c:ptCount val="9"/>
                <c:pt idx="0">
                  <c:v>Муниципальный</c:v>
                </c:pt>
                <c:pt idx="1">
                  <c:v>Третичный</c:v>
                </c:pt>
                <c:pt idx="2">
                  <c:v>Жилищный</c:v>
                </c:pt>
                <c:pt idx="3">
                  <c:v>Общественное освещение</c:v>
                </c:pt>
                <c:pt idx="4">
                  <c:v>Транспорт</c:v>
                </c:pt>
                <c:pt idx="5">
                  <c:v>Промышленность</c:v>
                </c:pt>
                <c:pt idx="6">
                  <c:v>Местное производство электроэнергии</c:v>
                </c:pt>
                <c:pt idx="7">
                  <c:v>Местное производство тепла/холода</c:v>
                </c:pt>
                <c:pt idx="8">
                  <c:v>Другое</c:v>
                </c:pt>
              </c:strCache>
            </c:strRef>
          </c:cat>
          <c:val>
            <c:numRef>
              <c:f>'Отчет о смягчении последствий'!$AP$112:$AP$120</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806F-431F-A54A-EDE27BC5DA65}"/>
            </c:ext>
          </c:extLst>
        </c:ser>
        <c:dLbls>
          <c:showLegendKey val="0"/>
          <c:showVal val="0"/>
          <c:showCatName val="0"/>
          <c:showSerName val="0"/>
          <c:showPercent val="0"/>
          <c:showBubbleSize val="0"/>
        </c:dLbls>
        <c:gapWidth val="150"/>
        <c:axId val="170026496"/>
        <c:axId val="167025408"/>
      </c:barChart>
      <c:catAx>
        <c:axId val="170026496"/>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67025408"/>
        <c:crosses val="autoZero"/>
        <c:auto val="1"/>
        <c:lblAlgn val="ctr"/>
        <c:lblOffset val="100"/>
        <c:noMultiLvlLbl val="0"/>
      </c:catAx>
      <c:valAx>
        <c:axId val="167025408"/>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en-GB" sz="900" b="1" i="0" baseline="0">
                    <a:effectLst/>
                  </a:rPr>
                  <a:t>Расчетное сокращение выбросов в тоннах CO2</a:t>
                </a:r>
                <a:endParaRPr lang="en-US" sz="900">
                  <a:effectLst/>
                </a:endParaRPr>
              </a:p>
            </c:rich>
          </c:tx>
          <c:layout>
            <c:manualLayout>
              <c:xMode val="edge"/>
              <c:yMode val="edge"/>
              <c:x val="0.38400584795321641"/>
              <c:y val="0.87064776902887142"/>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70026496"/>
        <c:crosses val="autoZero"/>
        <c:crossBetween val="between"/>
      </c:valAx>
      <c:spPr>
        <a:noFill/>
        <a:ln w="25400">
          <a:noFill/>
        </a:ln>
      </c:spPr>
    </c:plotArea>
    <c:plotVisOnly val="1"/>
    <c:dispBlanksAs val="gap"/>
    <c:showDLblsOverMax val="0"/>
  </c:chart>
  <c:spPr>
    <a:solidFill>
      <a:srgbClr val="F8F8F8"/>
    </a:solidFill>
    <a:ln w="3175">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167" l="0.70000000000000062" r="0.70000000000000062" t="0.75000000000000167" header="0.30000000000000032" footer="0.30000000000000032"/>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847224920449698"/>
          <c:y val="9.2410442955749628E-2"/>
          <c:w val="0.74578445620800338"/>
          <c:h val="0.69377783300760343"/>
        </c:manualLayout>
      </c:layout>
      <c:barChart>
        <c:barDir val="col"/>
        <c:grouping val="clustered"/>
        <c:varyColors val="0"/>
        <c:ser>
          <c:idx val="0"/>
          <c:order val="0"/>
          <c:tx>
            <c:strRef>
              <c:f>'Отчет о смягчении последствий'!$Y$136:$Y$138</c:f>
              <c:strCache>
                <c:ptCount val="3"/>
                <c:pt idx="0">
                  <c:v>[drop -down]</c:v>
                </c:pt>
                <c:pt idx="1">
                  <c:v>Обычный сценарий развития к 2030 году</c:v>
                </c:pt>
                <c:pt idx="2">
                  <c:v>Сценарий ПДУЭРК к 2030 году</c:v>
                </c:pt>
              </c:strCache>
            </c:strRef>
          </c:tx>
          <c:spPr>
            <a:solidFill>
              <a:srgbClr val="0099A9"/>
            </a:solidFill>
            <a:ln w="25400">
              <a:noFill/>
            </a:ln>
          </c:spPr>
          <c:invertIfNegative val="0"/>
          <c:cat>
            <c:strRef>
              <c:f>'Отчет о смягчении последствий'!$Y$136:$Y$138</c:f>
              <c:strCache>
                <c:ptCount val="3"/>
                <c:pt idx="0">
                  <c:v>[drop -down]</c:v>
                </c:pt>
                <c:pt idx="1">
                  <c:v>Обычный сценарий развития к 2030 году</c:v>
                </c:pt>
                <c:pt idx="2">
                  <c:v>Сценарий ПДУЭРК к 2030 году</c:v>
                </c:pt>
              </c:strCache>
            </c:strRef>
          </c:cat>
          <c:val>
            <c:numRef>
              <c:f>'Отчет о смягчении последствий'!$AA$136:$AA$138</c:f>
              <c:numCache>
                <c:formatCode>General</c:formatCode>
                <c:ptCount val="3"/>
                <c:pt idx="0">
                  <c:v>0</c:v>
                </c:pt>
                <c:pt idx="1">
                  <c:v>0</c:v>
                </c:pt>
                <c:pt idx="2">
                  <c:v>0</c:v>
                </c:pt>
              </c:numCache>
            </c:numRef>
          </c:val>
          <c:extLst>
            <c:ext xmlns:c16="http://schemas.microsoft.com/office/drawing/2014/chart" uri="{C3380CC4-5D6E-409C-BE32-E72D297353CC}">
              <c16:uniqueId val="{00000000-3F6F-423A-B44C-E38FFD9BA58B}"/>
            </c:ext>
          </c:extLst>
        </c:ser>
        <c:dLbls>
          <c:showLegendKey val="0"/>
          <c:showVal val="0"/>
          <c:showCatName val="0"/>
          <c:showSerName val="0"/>
          <c:showPercent val="0"/>
          <c:showBubbleSize val="0"/>
        </c:dLbls>
        <c:gapWidth val="150"/>
        <c:axId val="167723008"/>
        <c:axId val="168051264"/>
      </c:barChart>
      <c:catAx>
        <c:axId val="167723008"/>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sz="900" b="0" i="0" u="none" strike="noStrike" baseline="0">
                <a:solidFill>
                  <a:srgbClr val="000000"/>
                </a:solidFill>
                <a:latin typeface="Arial"/>
                <a:ea typeface="Arial"/>
                <a:cs typeface="Arial"/>
              </a:defRPr>
            </a:pPr>
            <a:endParaRPr lang="ru-RU"/>
          </a:p>
        </c:txPr>
        <c:crossAx val="168051264"/>
        <c:crosses val="autoZero"/>
        <c:auto val="1"/>
        <c:lblAlgn val="ctr"/>
        <c:lblOffset val="100"/>
        <c:noMultiLvlLbl val="0"/>
      </c:catAx>
      <c:valAx>
        <c:axId val="168051264"/>
        <c:scaling>
          <c:orientation val="minMax"/>
        </c:scaling>
        <c:delete val="0"/>
        <c:axPos val="l"/>
        <c:title>
          <c:tx>
            <c:rich>
              <a:bodyPr/>
              <a:lstStyle/>
              <a:p>
                <a:pPr>
                  <a:defRPr sz="900" b="1" i="0" u="none" strike="noStrike" baseline="0">
                    <a:solidFill>
                      <a:srgbClr val="000000"/>
                    </a:solidFill>
                    <a:latin typeface="Arial"/>
                    <a:ea typeface="Arial"/>
                    <a:cs typeface="Arial"/>
                  </a:defRPr>
                </a:pPr>
                <a:r>
                  <a:rPr lang="en-GB" sz="900" b="1" i="0" baseline="0">
                    <a:effectLst/>
                  </a:rPr>
                  <a:t>тонны CO2/CO2 экв./год</a:t>
                </a:r>
                <a:endParaRPr lang="en-US" sz="900">
                  <a:effectLst/>
                </a:endParaRPr>
              </a:p>
            </c:rich>
          </c:tx>
          <c:layout>
            <c:manualLayout>
              <c:xMode val="edge"/>
              <c:yMode val="edge"/>
              <c:x val="1.5237985227396699E-2"/>
              <c:y val="6.8156322979312622E-2"/>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67723008"/>
        <c:crosses val="autoZero"/>
        <c:crossBetween val="between"/>
      </c:valAx>
      <c:spPr>
        <a:solidFill>
          <a:srgbClr val="F8F8F8"/>
        </a:solidFill>
        <a:ln w="25400">
          <a:noFill/>
        </a:ln>
      </c:spPr>
    </c:plotArea>
    <c:plotVisOnly val="1"/>
    <c:dispBlanksAs val="gap"/>
    <c:showDLblsOverMax val="0"/>
  </c:chart>
  <c:spPr>
    <a:solidFill>
      <a:srgbClr val="F8F8F8"/>
    </a:solidFill>
    <a:ln w="3175">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056" l="0.70000000000000051" r="0.70000000000000051" t="0.75000000000000056" header="0.30000000000000027" footer="0.30000000000000027"/>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rgbClr val="003068"/>
            </a:solidFill>
            <a:ln w="25400">
              <a:noFill/>
            </a:ln>
          </c:spPr>
          <c:dPt>
            <c:idx val="0"/>
            <c:bubble3D val="0"/>
            <c:spPr>
              <a:solidFill>
                <a:srgbClr val="006AB3"/>
              </a:solidFill>
              <a:ln w="25400">
                <a:noFill/>
              </a:ln>
            </c:spPr>
            <c:extLst>
              <c:ext xmlns:c16="http://schemas.microsoft.com/office/drawing/2014/chart" uri="{C3380CC4-5D6E-409C-BE32-E72D297353CC}">
                <c16:uniqueId val="{00000001-DDF2-431F-A43D-E3F4636DD2FF}"/>
              </c:ext>
            </c:extLst>
          </c:dPt>
          <c:dPt>
            <c:idx val="1"/>
            <c:bubble3D val="0"/>
            <c:spPr>
              <a:solidFill>
                <a:srgbClr val="FFD500"/>
              </a:solidFill>
              <a:ln w="25400">
                <a:noFill/>
              </a:ln>
            </c:spPr>
            <c:extLst>
              <c:ext xmlns:c16="http://schemas.microsoft.com/office/drawing/2014/chart" uri="{C3380CC4-5D6E-409C-BE32-E72D297353CC}">
                <c16:uniqueId val="{00000003-DDF2-431F-A43D-E3F4636DD2FF}"/>
              </c:ext>
            </c:extLst>
          </c:dPt>
          <c:dPt>
            <c:idx val="2"/>
            <c:bubble3D val="0"/>
            <c:spPr>
              <a:solidFill>
                <a:srgbClr val="97B42A"/>
              </a:solidFill>
              <a:ln w="25400">
                <a:noFill/>
              </a:ln>
            </c:spPr>
            <c:extLst>
              <c:ext xmlns:c16="http://schemas.microsoft.com/office/drawing/2014/chart" uri="{C3380CC4-5D6E-409C-BE32-E72D297353CC}">
                <c16:uniqueId val="{00000005-DDF2-431F-A43D-E3F4636DD2FF}"/>
              </c:ext>
            </c:extLst>
          </c:dPt>
          <c:dPt>
            <c:idx val="3"/>
            <c:bubble3D val="0"/>
            <c:spPr>
              <a:solidFill>
                <a:srgbClr val="DCE6F1"/>
              </a:solidFill>
              <a:ln w="25400">
                <a:noFill/>
              </a:ln>
            </c:spPr>
            <c:extLst>
              <c:ext xmlns:c16="http://schemas.microsoft.com/office/drawing/2014/chart" uri="{C3380CC4-5D6E-409C-BE32-E72D297353CC}">
                <c16:uniqueId val="{00000007-DDF2-431F-A43D-E3F4636DD2FF}"/>
              </c:ext>
            </c:extLst>
          </c:dPt>
          <c:dPt>
            <c:idx val="4"/>
            <c:bubble3D val="0"/>
            <c:spPr>
              <a:solidFill>
                <a:srgbClr val="FCD6B6"/>
              </a:solidFill>
              <a:ln w="25400">
                <a:noFill/>
              </a:ln>
            </c:spPr>
            <c:extLst>
              <c:ext xmlns:c16="http://schemas.microsoft.com/office/drawing/2014/chart" uri="{C3380CC4-5D6E-409C-BE32-E72D297353CC}">
                <c16:uniqueId val="{00000009-DDF2-431F-A43D-E3F4636DD2FF}"/>
              </c:ext>
            </c:extLst>
          </c:dPt>
          <c:dPt>
            <c:idx val="5"/>
            <c:bubble3D val="0"/>
            <c:extLst>
              <c:ext xmlns:c16="http://schemas.microsoft.com/office/drawing/2014/chart" uri="{C3380CC4-5D6E-409C-BE32-E72D297353CC}">
                <c16:uniqueId val="{0000000A-DDF2-431F-A43D-E3F4636DD2FF}"/>
              </c:ext>
            </c:extLst>
          </c:dPt>
          <c:dPt>
            <c:idx val="6"/>
            <c:bubble3D val="0"/>
            <c:spPr>
              <a:solidFill>
                <a:srgbClr val="D9D9D9"/>
              </a:solidFill>
              <a:ln w="25400">
                <a:noFill/>
              </a:ln>
            </c:spPr>
            <c:extLst>
              <c:ext xmlns:c16="http://schemas.microsoft.com/office/drawing/2014/chart" uri="{C3380CC4-5D6E-409C-BE32-E72D297353CC}">
                <c16:uniqueId val="{0000000C-DDF2-431F-A43D-E3F4636DD2FF}"/>
              </c:ext>
            </c:extLst>
          </c:dPt>
          <c:dLbls>
            <c:dLbl>
              <c:idx val="0"/>
              <c:layout>
                <c:manualLayout>
                  <c:x val="4.263565891472873E-2"/>
                  <c:y val="-0.1313347313595503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DF2-431F-A43D-E3F4636DD2FF}"/>
                </c:ext>
              </c:extLst>
            </c:dLbl>
            <c:dLbl>
              <c:idx val="1"/>
              <c:layout>
                <c:manualLayout>
                  <c:x val="0.11240310077519389"/>
                  <c:y val="-3.426123426770882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DF2-431F-A43D-E3F4636DD2FF}"/>
                </c:ext>
              </c:extLst>
            </c:dLbl>
            <c:dLbl>
              <c:idx val="2"/>
              <c:layout>
                <c:manualLayout>
                  <c:x val="6.9767441860465185E-2"/>
                  <c:y val="0.1313347313595506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DF2-431F-A43D-E3F4636DD2FF}"/>
                </c:ext>
              </c:extLst>
            </c:dLbl>
            <c:dLbl>
              <c:idx val="3"/>
              <c:layout>
                <c:manualLayout>
                  <c:x val="-3.1007751937984489E-2"/>
                  <c:y val="0.142755142782120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DF2-431F-A43D-E3F4636DD2FF}"/>
                </c:ext>
              </c:extLst>
            </c:dLbl>
            <c:dLbl>
              <c:idx val="4"/>
              <c:layout>
                <c:manualLayout>
                  <c:x val="-7.7519379844961323E-2"/>
                  <c:y val="0.1142041142256961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DF2-431F-A43D-E3F4636DD2FF}"/>
                </c:ext>
              </c:extLst>
            </c:dLbl>
            <c:dLbl>
              <c:idx val="5"/>
              <c:layout>
                <c:manualLayout>
                  <c:x val="-0.11240319356326427"/>
                  <c:y val="-7.194462926979011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DF2-431F-A43D-E3F4636DD2FF}"/>
                </c:ext>
              </c:extLst>
            </c:dLbl>
            <c:dLbl>
              <c:idx val="6"/>
              <c:layout>
                <c:manualLayout>
                  <c:x val="-7.7519379844960927E-3"/>
                  <c:y val="-0.137044937070835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DF2-431F-A43D-E3F4636DD2FF}"/>
                </c:ext>
              </c:extLst>
            </c:dLbl>
            <c:spPr>
              <a:noFill/>
              <a:ln w="25400">
                <a:noFill/>
              </a:ln>
            </c:spPr>
            <c:txPr>
              <a:bodyPr/>
              <a:lstStyle/>
              <a:p>
                <a:pPr>
                  <a:defRPr sz="900" b="0" i="0" u="none" strike="noStrike" baseline="0">
                    <a:solidFill>
                      <a:srgbClr val="003300"/>
                    </a:solidFill>
                    <a:latin typeface="Arial"/>
                    <a:ea typeface="Arial"/>
                    <a:cs typeface="Arial"/>
                  </a:defRPr>
                </a:pPr>
                <a:endParaRPr lang="ru-RU"/>
              </a:p>
            </c:txPr>
            <c:showLegendKey val="0"/>
            <c:showVal val="0"/>
            <c:showCatName val="0"/>
            <c:showSerName val="0"/>
            <c:showPercent val="1"/>
            <c:showBubbleSize val="0"/>
            <c:showLeaderLines val="0"/>
            <c:extLst>
              <c:ext xmlns:c15="http://schemas.microsoft.com/office/drawing/2012/chart" uri="{CE6537A1-D6FC-4f65-9D91-7224C49458BB}"/>
            </c:extLst>
          </c:dLbls>
          <c:cat>
            <c:strRef>
              <c:f>'Отчет о смягчении последствий'!$Y$40:$Y$46</c:f>
              <c:strCache>
                <c:ptCount val="7"/>
                <c:pt idx="0">
                  <c:v>Муниципальный</c:v>
                </c:pt>
                <c:pt idx="1">
                  <c:v>Третичный</c:v>
                </c:pt>
                <c:pt idx="2">
                  <c:v>Жилищный</c:v>
                </c:pt>
                <c:pt idx="3">
                  <c:v>Общественное освещение</c:v>
                </c:pt>
                <c:pt idx="4">
                  <c:v>Промышленность</c:v>
                </c:pt>
                <c:pt idx="5">
                  <c:v>Транспорт</c:v>
                </c:pt>
                <c:pt idx="6">
                  <c:v>Другое</c:v>
                </c:pt>
              </c:strCache>
            </c:strRef>
          </c:cat>
          <c:val>
            <c:numRef>
              <c:f>'Отчет о смягчении последствий'!$Z$40:$Z$46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D-DDF2-431F-A43D-E3F4636DD2FF}"/>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0.72768878718535468"/>
          <c:y val="0.18577116595603413"/>
          <c:w val="0.23569794050343251"/>
          <c:h val="0.63241231209735149"/>
        </c:manualLayout>
      </c:layout>
      <c:overlay val="0"/>
      <c:spPr>
        <a:noFill/>
        <a:ln w="25400">
          <a:noFill/>
        </a:ln>
      </c:spPr>
      <c:txPr>
        <a:bodyPr/>
        <a:lstStyle/>
        <a:p>
          <a:pPr>
            <a:defRPr sz="755" b="0" i="0" u="none" strike="noStrike" baseline="0">
              <a:solidFill>
                <a:srgbClr val="003300"/>
              </a:solidFill>
              <a:latin typeface="Arial"/>
              <a:ea typeface="Arial"/>
              <a:cs typeface="Arial"/>
            </a:defRPr>
          </a:pPr>
          <a:endParaRPr lang="ru-RU"/>
        </a:p>
      </c:txPr>
    </c:legend>
    <c:plotVisOnly val="1"/>
    <c:dispBlanksAs val="zero"/>
    <c:showDLblsOverMax val="0"/>
  </c:chart>
  <c:spPr>
    <a:solidFill>
      <a:srgbClr val="F8F8F8"/>
    </a:solidFill>
    <a:ln w="3175">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056" l="0.70000000000000051" r="0.70000000000000051" t="0.75000000000000056" header="0.30000000000000027" footer="0.30000000000000027"/>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485460308515159"/>
          <c:y val="9.2410442955749628E-2"/>
          <c:w val="0.74639756709000238"/>
          <c:h val="0.69377783300760343"/>
        </c:manualLayout>
      </c:layout>
      <c:barChart>
        <c:barDir val="col"/>
        <c:grouping val="clustered"/>
        <c:varyColors val="0"/>
        <c:ser>
          <c:idx val="0"/>
          <c:order val="0"/>
          <c:tx>
            <c:strRef>
              <c:f>'Отчет о смягчении последствий'!$Y$140:$Y$142</c:f>
              <c:strCache>
                <c:ptCount val="3"/>
                <c:pt idx="0">
                  <c:v>[drop -down]</c:v>
                </c:pt>
                <c:pt idx="1">
                  <c:v>ОСР к целевому году в ДП</c:v>
                </c:pt>
                <c:pt idx="2">
                  <c:v>Сценарий ПДУЭРК к ЦГ в ДП</c:v>
                </c:pt>
              </c:strCache>
            </c:strRef>
          </c:tx>
          <c:spPr>
            <a:solidFill>
              <a:srgbClr val="97B42A"/>
            </a:solidFill>
            <a:ln w="25400">
              <a:noFill/>
            </a:ln>
          </c:spPr>
          <c:invertIfNegative val="0"/>
          <c:cat>
            <c:strRef>
              <c:f>'Отчет о смягчении последствий'!$Y$140:$Y$142</c:f>
              <c:strCache>
                <c:ptCount val="3"/>
                <c:pt idx="0">
                  <c:v>[drop -down]</c:v>
                </c:pt>
                <c:pt idx="1">
                  <c:v>ОСР к целевому году в ДП</c:v>
                </c:pt>
                <c:pt idx="2">
                  <c:v>Сценарий ПДУЭРК к ЦГ в ДП</c:v>
                </c:pt>
              </c:strCache>
            </c:strRef>
          </c:cat>
          <c:val>
            <c:numRef>
              <c:f>'Отчет о смягчении последствий'!$AA$140:$AA$142</c:f>
              <c:numCache>
                <c:formatCode>General</c:formatCode>
                <c:ptCount val="3"/>
                <c:pt idx="0">
                  <c:v>0</c:v>
                </c:pt>
                <c:pt idx="1">
                  <c:v>0</c:v>
                </c:pt>
                <c:pt idx="2">
                  <c:v>0</c:v>
                </c:pt>
              </c:numCache>
            </c:numRef>
          </c:val>
          <c:extLst>
            <c:ext xmlns:c16="http://schemas.microsoft.com/office/drawing/2014/chart" uri="{C3380CC4-5D6E-409C-BE32-E72D297353CC}">
              <c16:uniqueId val="{00000000-BDB2-4C07-8C82-4484C4524D9A}"/>
            </c:ext>
          </c:extLst>
        </c:ser>
        <c:dLbls>
          <c:showLegendKey val="0"/>
          <c:showVal val="0"/>
          <c:showCatName val="0"/>
          <c:showSerName val="0"/>
          <c:showPercent val="0"/>
          <c:showBubbleSize val="0"/>
        </c:dLbls>
        <c:gapWidth val="150"/>
        <c:axId val="167723520"/>
        <c:axId val="168052992"/>
      </c:barChart>
      <c:catAx>
        <c:axId val="167723520"/>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sz="900" b="0" i="0" u="none" strike="noStrike" baseline="0">
                <a:solidFill>
                  <a:srgbClr val="000000"/>
                </a:solidFill>
                <a:latin typeface="Arial"/>
                <a:ea typeface="Arial"/>
                <a:cs typeface="Arial"/>
              </a:defRPr>
            </a:pPr>
            <a:endParaRPr lang="ru-RU"/>
          </a:p>
        </c:txPr>
        <c:crossAx val="168052992"/>
        <c:crosses val="autoZero"/>
        <c:auto val="1"/>
        <c:lblAlgn val="ctr"/>
        <c:lblOffset val="100"/>
        <c:noMultiLvlLbl val="0"/>
      </c:catAx>
      <c:valAx>
        <c:axId val="168052992"/>
        <c:scaling>
          <c:orientation val="minMax"/>
        </c:scaling>
        <c:delete val="0"/>
        <c:axPos val="l"/>
        <c:title>
          <c:tx>
            <c:rich>
              <a:bodyPr/>
              <a:lstStyle/>
              <a:p>
                <a:pPr>
                  <a:defRPr sz="900" b="1" i="0" u="none" strike="noStrike" baseline="0">
                    <a:solidFill>
                      <a:srgbClr val="000000"/>
                    </a:solidFill>
                    <a:latin typeface="Arial"/>
                    <a:ea typeface="Arial"/>
                    <a:cs typeface="Arial"/>
                  </a:defRPr>
                </a:pPr>
                <a:r>
                  <a:rPr lang="en-GB" sz="900" b="1" i="0" baseline="0">
                    <a:effectLst/>
                  </a:rPr>
                  <a:t>тонны CO2/CO2 экв./год</a:t>
                </a:r>
                <a:endParaRPr lang="en-US" sz="900">
                  <a:effectLst/>
                </a:endParaRPr>
              </a:p>
            </c:rich>
          </c:tx>
          <c:layout>
            <c:manualLayout>
              <c:xMode val="edge"/>
              <c:yMode val="edge"/>
              <c:x val="1.5238058387664687E-2"/>
              <c:y val="6.8156322979312622E-2"/>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67723520"/>
        <c:crosses val="autoZero"/>
        <c:crossBetween val="between"/>
      </c:valAx>
      <c:spPr>
        <a:solidFill>
          <a:srgbClr val="F8F8F8"/>
        </a:solidFill>
        <a:ln w="25400">
          <a:noFill/>
        </a:ln>
      </c:spPr>
    </c:plotArea>
    <c:plotVisOnly val="1"/>
    <c:dispBlanksAs val="gap"/>
    <c:showDLblsOverMax val="0"/>
  </c:chart>
  <c:spPr>
    <a:solidFill>
      <a:srgbClr val="F8F8F8"/>
    </a:solidFill>
    <a:ln w="3175">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056" l="0.70000000000000051" r="0.70000000000000051" t="0.75000000000000056" header="0.30000000000000027" footer="0.30000000000000027"/>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310750855113809"/>
          <c:y val="6.3112399799296504E-2"/>
          <c:w val="0.74287193947244312"/>
          <c:h val="0.72011121947988177"/>
        </c:manualLayout>
      </c:layout>
      <c:barChart>
        <c:barDir val="col"/>
        <c:grouping val="clustered"/>
        <c:varyColors val="0"/>
        <c:ser>
          <c:idx val="0"/>
          <c:order val="0"/>
          <c:tx>
            <c:v>Базовый год</c:v>
          </c:tx>
          <c:spPr>
            <a:solidFill>
              <a:srgbClr val="006AB3"/>
            </a:solidFill>
            <a:ln w="25400">
              <a:noFill/>
            </a:ln>
          </c:spPr>
          <c:invertIfNegative val="0"/>
          <c:cat>
            <c:strRef>
              <c:f>'Отчет о смягчении последствий'!$Y$143:$Y$145</c:f>
              <c:strCache>
                <c:ptCount val="3"/>
                <c:pt idx="0">
                  <c:v>2020г.</c:v>
                </c:pt>
                <c:pt idx="1">
                  <c:v>2030г.</c:v>
                </c:pt>
                <c:pt idx="2">
                  <c:v>Долгосрочный</c:v>
                </c:pt>
              </c:strCache>
            </c:strRef>
          </c:cat>
          <c:val>
            <c:numRef>
              <c:f>('Отчет о смягчении последствий'!$AA$132,'Отчет о смягчении последствий'!$AA$136,'Отчет о смягчении последствий'!$AA$140)</c:f>
              <c:numCache>
                <c:formatCode>General</c:formatCode>
                <c:ptCount val="3"/>
                <c:pt idx="0">
                  <c:v>0</c:v>
                </c:pt>
                <c:pt idx="1">
                  <c:v>0</c:v>
                </c:pt>
                <c:pt idx="2">
                  <c:v>0</c:v>
                </c:pt>
              </c:numCache>
            </c:numRef>
          </c:val>
          <c:extLst>
            <c:ext xmlns:c16="http://schemas.microsoft.com/office/drawing/2014/chart" uri="{C3380CC4-5D6E-409C-BE32-E72D297353CC}">
              <c16:uniqueId val="{00000000-5746-49BA-ACD3-5EC23D6F753A}"/>
            </c:ext>
          </c:extLst>
        </c:ser>
        <c:ser>
          <c:idx val="1"/>
          <c:order val="1"/>
          <c:tx>
            <c:v>ОСР</c:v>
          </c:tx>
          <c:spPr>
            <a:solidFill>
              <a:srgbClr val="0099A9"/>
            </a:solidFill>
            <a:ln w="25400">
              <a:noFill/>
            </a:ln>
          </c:spPr>
          <c:invertIfNegative val="0"/>
          <c:cat>
            <c:strRef>
              <c:f>'Отчет о смягчении последствий'!$Y$143:$Y$145</c:f>
              <c:strCache>
                <c:ptCount val="3"/>
                <c:pt idx="0">
                  <c:v>2020г.</c:v>
                </c:pt>
                <c:pt idx="1">
                  <c:v>2030г.</c:v>
                </c:pt>
                <c:pt idx="2">
                  <c:v>Долгосрочный</c:v>
                </c:pt>
              </c:strCache>
            </c:strRef>
          </c:cat>
          <c:val>
            <c:numRef>
              <c:f>('Отчет о смягчении последствий'!$AA$133,'Отчет о смягчении последствий'!$AA$137,'Отчет о смягчении последствий'!$AA$141)</c:f>
              <c:numCache>
                <c:formatCode>General</c:formatCode>
                <c:ptCount val="3"/>
                <c:pt idx="0">
                  <c:v>0</c:v>
                </c:pt>
                <c:pt idx="1">
                  <c:v>0</c:v>
                </c:pt>
                <c:pt idx="2">
                  <c:v>0</c:v>
                </c:pt>
              </c:numCache>
            </c:numRef>
          </c:val>
          <c:extLst>
            <c:ext xmlns:c16="http://schemas.microsoft.com/office/drawing/2014/chart" uri="{C3380CC4-5D6E-409C-BE32-E72D297353CC}">
              <c16:uniqueId val="{00000001-5746-49BA-ACD3-5EC23D6F753A}"/>
            </c:ext>
          </c:extLst>
        </c:ser>
        <c:ser>
          <c:idx val="2"/>
          <c:order val="2"/>
          <c:tx>
            <c:v>Сценарий с Планом</c:v>
          </c:tx>
          <c:spPr>
            <a:solidFill>
              <a:srgbClr val="97B42A"/>
            </a:solidFill>
            <a:ln w="25400">
              <a:noFill/>
            </a:ln>
          </c:spPr>
          <c:invertIfNegative val="0"/>
          <c:cat>
            <c:strRef>
              <c:f>'Отчет о смягчении последствий'!$Y$143:$Y$145</c:f>
              <c:strCache>
                <c:ptCount val="3"/>
                <c:pt idx="0">
                  <c:v>2020г.</c:v>
                </c:pt>
                <c:pt idx="1">
                  <c:v>2030г.</c:v>
                </c:pt>
                <c:pt idx="2">
                  <c:v>Долгосрочный</c:v>
                </c:pt>
              </c:strCache>
            </c:strRef>
          </c:cat>
          <c:val>
            <c:numRef>
              <c:f>('Отчет о смягчении последствий'!$AA$134,'Отчет о смягчении последствий'!$AA$138,'Отчет о смягчении последствий'!$AA$142)</c:f>
              <c:numCache>
                <c:formatCode>General</c:formatCode>
                <c:ptCount val="3"/>
                <c:pt idx="0">
                  <c:v>0</c:v>
                </c:pt>
                <c:pt idx="1">
                  <c:v>0</c:v>
                </c:pt>
                <c:pt idx="2">
                  <c:v>0</c:v>
                </c:pt>
              </c:numCache>
            </c:numRef>
          </c:val>
          <c:extLst>
            <c:ext xmlns:c16="http://schemas.microsoft.com/office/drawing/2014/chart" uri="{C3380CC4-5D6E-409C-BE32-E72D297353CC}">
              <c16:uniqueId val="{00000002-5746-49BA-ACD3-5EC23D6F753A}"/>
            </c:ext>
          </c:extLst>
        </c:ser>
        <c:dLbls>
          <c:showLegendKey val="0"/>
          <c:showVal val="0"/>
          <c:showCatName val="0"/>
          <c:showSerName val="0"/>
          <c:showPercent val="0"/>
          <c:showBubbleSize val="0"/>
        </c:dLbls>
        <c:gapWidth val="300"/>
        <c:axId val="167724032"/>
        <c:axId val="168054720"/>
      </c:barChart>
      <c:catAx>
        <c:axId val="167724032"/>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68054720"/>
        <c:crosses val="autoZero"/>
        <c:auto val="1"/>
        <c:lblAlgn val="ctr"/>
        <c:lblOffset val="100"/>
        <c:noMultiLvlLbl val="0"/>
      </c:catAx>
      <c:valAx>
        <c:axId val="168054720"/>
        <c:scaling>
          <c:orientation val="minMax"/>
        </c:scaling>
        <c:delete val="0"/>
        <c:axPos val="l"/>
        <c:title>
          <c:tx>
            <c:rich>
              <a:bodyPr/>
              <a:lstStyle/>
              <a:p>
                <a:pPr>
                  <a:defRPr sz="900" b="1" i="0" u="none" strike="noStrike" baseline="0">
                    <a:solidFill>
                      <a:srgbClr val="000000"/>
                    </a:solidFill>
                    <a:latin typeface="Arial"/>
                    <a:ea typeface="Arial"/>
                    <a:cs typeface="Arial"/>
                  </a:defRPr>
                </a:pPr>
                <a:r>
                  <a:rPr lang="en-GB" sz="900" b="1" i="0" baseline="0">
                    <a:effectLst/>
                  </a:rPr>
                  <a:t>тонны CO2/CO2 экв./год</a:t>
                </a:r>
                <a:endParaRPr lang="en-US" sz="900">
                  <a:effectLst/>
                </a:endParaRPr>
              </a:p>
            </c:rich>
          </c:tx>
          <c:layout>
            <c:manualLayout>
              <c:xMode val="edge"/>
              <c:yMode val="edge"/>
              <c:x val="1.5463834462552646E-2"/>
              <c:y val="9.0553005198674485E-2"/>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67724032"/>
        <c:crosses val="autoZero"/>
        <c:crossBetween val="between"/>
      </c:valAx>
      <c:spPr>
        <a:solidFill>
          <a:srgbClr val="F8F8F8"/>
        </a:solidFill>
        <a:ln w="25400">
          <a:noFill/>
        </a:ln>
      </c:spPr>
    </c:plotArea>
    <c:legend>
      <c:legendPos val="r"/>
      <c:layout>
        <c:manualLayout>
          <c:xMode val="edge"/>
          <c:yMode val="edge"/>
          <c:x val="0.20232582555087589"/>
          <c:y val="0.88031050172782455"/>
          <c:w val="0.74651236037355795"/>
          <c:h val="9.6525096525096554E-2"/>
        </c:manualLayout>
      </c:layout>
      <c:overlay val="0"/>
      <c:spPr>
        <a:noFill/>
        <a:ln w="25400">
          <a:noFill/>
        </a:ln>
      </c:spPr>
      <c:txPr>
        <a:bodyPr/>
        <a:lstStyle/>
        <a:p>
          <a:pPr>
            <a:defRPr sz="755" b="0" i="0" u="none" strike="noStrike" baseline="0">
              <a:solidFill>
                <a:srgbClr val="003300"/>
              </a:solidFill>
              <a:latin typeface="Arial"/>
              <a:ea typeface="Arial"/>
              <a:cs typeface="Arial"/>
            </a:defRPr>
          </a:pPr>
          <a:endParaRPr lang="ru-RU"/>
        </a:p>
      </c:txPr>
    </c:legend>
    <c:plotVisOnly val="1"/>
    <c:dispBlanksAs val="gap"/>
    <c:showDLblsOverMax val="0"/>
  </c:chart>
  <c:spPr>
    <a:solidFill>
      <a:srgbClr val="F8F8F8"/>
    </a:solidFill>
    <a:ln w="3175">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056" l="0.70000000000000051" r="0.70000000000000051" t="0.75000000000000056" header="0.30000000000000027" footer="0.30000000000000027"/>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630044017326343"/>
          <c:y val="0.10498383982993861"/>
          <c:w val="0.63708258071304558"/>
          <c:h val="0.62901151818832568"/>
        </c:manualLayout>
      </c:layout>
      <c:lineChart>
        <c:grouping val="standard"/>
        <c:varyColors val="0"/>
        <c:ser>
          <c:idx val="0"/>
          <c:order val="0"/>
          <c:tx>
            <c:v>Выбросы ПГ</c:v>
          </c:tx>
          <c:spPr>
            <a:ln w="25400">
              <a:solidFill>
                <a:srgbClr val="008080"/>
              </a:solidFill>
              <a:prstDash val="solid"/>
            </a:ln>
          </c:spPr>
          <c:marker>
            <c:spPr>
              <a:solidFill>
                <a:srgbClr val="006AB3"/>
              </a:solidFill>
              <a:ln>
                <a:solidFill>
                  <a:srgbClr val="666699"/>
                </a:solidFill>
                <a:prstDash val="solid"/>
              </a:ln>
            </c:spPr>
          </c:marker>
          <c:cat>
            <c:strRef>
              <c:f>'Мониторинговый отчет'!$L$81:$L$84</c:f>
              <c:strCache>
                <c:ptCount val="3"/>
                <c:pt idx="0">
                  <c:v>[drop-down]</c:v>
                </c:pt>
                <c:pt idx="1">
                  <c:v>[drop-down]</c:v>
                </c:pt>
                <c:pt idx="2">
                  <c:v>[drop-down]</c:v>
                </c:pt>
              </c:strCache>
            </c:strRef>
          </c:cat>
          <c:val>
            <c:numRef>
              <c:f>'Мониторинговый отчет'!$M$81:$M$84</c:f>
              <c:numCache>
                <c:formatCode>General</c:formatCode>
                <c:ptCount val="4"/>
                <c:pt idx="0">
                  <c:v>0</c:v>
                </c:pt>
                <c:pt idx="1">
                  <c:v>0</c:v>
                </c:pt>
                <c:pt idx="2">
                  <c:v>0</c:v>
                </c:pt>
              </c:numCache>
            </c:numRef>
          </c:val>
          <c:smooth val="0"/>
          <c:extLst>
            <c:ext xmlns:c16="http://schemas.microsoft.com/office/drawing/2014/chart" uri="{C3380CC4-5D6E-409C-BE32-E72D297353CC}">
              <c16:uniqueId val="{00000000-BA01-4DC2-B43E-E729E910EDAE}"/>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167725568"/>
        <c:axId val="168057600"/>
      </c:lineChart>
      <c:lineChart>
        <c:grouping val="standard"/>
        <c:varyColors val="0"/>
        <c:ser>
          <c:idx val="1"/>
          <c:order val="1"/>
          <c:tx>
            <c:v>Конечное энергопотребление</c:v>
          </c:tx>
          <c:spPr>
            <a:ln w="25400">
              <a:solidFill>
                <a:srgbClr val="99CC00"/>
              </a:solidFill>
              <a:prstDash val="sysDash"/>
            </a:ln>
          </c:spPr>
          <c:marker>
            <c:symbol val="diamond"/>
            <c:size val="7"/>
            <c:spPr>
              <a:solidFill>
                <a:srgbClr val="97B42A"/>
              </a:solidFill>
              <a:ln w="9525">
                <a:noFill/>
              </a:ln>
            </c:spPr>
          </c:marker>
          <c:val>
            <c:numRef>
              <c:f>'Мониторинговый отчет'!$M$88:$M$91</c:f>
              <c:numCache>
                <c:formatCode>0.00</c:formatCode>
                <c:ptCount val="4"/>
                <c:pt idx="0">
                  <c:v>0</c:v>
                </c:pt>
                <c:pt idx="1">
                  <c:v>0</c:v>
                </c:pt>
                <c:pt idx="2" formatCode="General">
                  <c:v>0</c:v>
                </c:pt>
              </c:numCache>
            </c:numRef>
          </c:val>
          <c:smooth val="0"/>
          <c:extLst>
            <c:ext xmlns:c16="http://schemas.microsoft.com/office/drawing/2014/chart" uri="{C3380CC4-5D6E-409C-BE32-E72D297353CC}">
              <c16:uniqueId val="{00000001-BA01-4DC2-B43E-E729E910EDAE}"/>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167726592"/>
        <c:axId val="168058176"/>
      </c:lineChart>
      <c:catAx>
        <c:axId val="167725568"/>
        <c:scaling>
          <c:orientation val="minMax"/>
        </c:scaling>
        <c:delete val="0"/>
        <c:axPos val="b"/>
        <c:title>
          <c:tx>
            <c:rich>
              <a:bodyPr rot="5400000" vert="horz"/>
              <a:lstStyle/>
              <a:p>
                <a:pPr algn="ctr">
                  <a:defRPr sz="900" b="1" i="0" u="none" strike="noStrike" baseline="0">
                    <a:solidFill>
                      <a:srgbClr val="000000"/>
                    </a:solidFill>
                    <a:latin typeface="Arial"/>
                    <a:ea typeface="Arial"/>
                    <a:cs typeface="Arial"/>
                  </a:defRPr>
                </a:pPr>
                <a:r>
                  <a:rPr lang="en-GB"/>
                  <a:t>МВтч/</a:t>
                </a:r>
              </a:p>
              <a:p>
                <a:pPr algn="ctr">
                  <a:defRPr sz="900" b="1" i="0" u="none" strike="noStrike" baseline="0">
                    <a:solidFill>
                      <a:srgbClr val="000000"/>
                    </a:solidFill>
                    <a:latin typeface="Arial"/>
                    <a:ea typeface="Arial"/>
                    <a:cs typeface="Arial"/>
                  </a:defRPr>
                </a:pPr>
                <a:r>
                  <a:rPr lang="en-GB"/>
                  <a:t>чел.</a:t>
                </a:r>
              </a:p>
            </c:rich>
          </c:tx>
          <c:layout>
            <c:manualLayout>
              <c:xMode val="edge"/>
              <c:yMode val="edge"/>
              <c:x val="0.93987769116800102"/>
              <c:y val="0.35648137266423785"/>
            </c:manualLayout>
          </c:layout>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68057600"/>
        <c:crosses val="autoZero"/>
        <c:auto val="1"/>
        <c:lblAlgn val="ctr"/>
        <c:lblOffset val="100"/>
        <c:noMultiLvlLbl val="0"/>
      </c:catAx>
      <c:valAx>
        <c:axId val="168057600"/>
        <c:scaling>
          <c:orientation val="minMax"/>
        </c:scaling>
        <c:delete val="0"/>
        <c:axPos val="l"/>
        <c:title>
          <c:tx>
            <c:rich>
              <a:bodyPr/>
              <a:lstStyle/>
              <a:p>
                <a:pPr>
                  <a:defRPr sz="900" b="1" i="0" u="none" strike="noStrike" baseline="0">
                    <a:solidFill>
                      <a:srgbClr val="000000"/>
                    </a:solidFill>
                    <a:latin typeface="Arial"/>
                    <a:ea typeface="Arial"/>
                    <a:cs typeface="Arial"/>
                  </a:defRPr>
                </a:pPr>
                <a:r>
                  <a:rPr lang="en-GB"/>
                  <a:t>тонны CO2 /CO2 экв./человек</a:t>
                </a:r>
              </a:p>
            </c:rich>
          </c:tx>
          <c:layout>
            <c:manualLayout>
              <c:xMode val="edge"/>
              <c:yMode val="edge"/>
              <c:x val="1.297036362916947E-2"/>
              <c:y val="9.8519606690954678E-2"/>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67725568"/>
        <c:crosses val="autoZero"/>
        <c:crossBetween val="between"/>
      </c:valAx>
      <c:catAx>
        <c:axId val="167726592"/>
        <c:scaling>
          <c:orientation val="minMax"/>
        </c:scaling>
        <c:delete val="1"/>
        <c:axPos val="b"/>
        <c:majorTickMark val="out"/>
        <c:minorTickMark val="none"/>
        <c:tickLblPos val="nextTo"/>
        <c:crossAx val="168058176"/>
        <c:crosses val="autoZero"/>
        <c:auto val="1"/>
        <c:lblAlgn val="ctr"/>
        <c:lblOffset val="100"/>
        <c:noMultiLvlLbl val="0"/>
      </c:catAx>
      <c:valAx>
        <c:axId val="168058176"/>
        <c:scaling>
          <c:orientation val="minMax"/>
        </c:scaling>
        <c:delete val="0"/>
        <c:axPos val="r"/>
        <c:numFmt formatCode="0" sourceLinked="0"/>
        <c:majorTickMark val="out"/>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67726592"/>
        <c:crosses val="max"/>
        <c:crossBetween val="between"/>
      </c:valAx>
      <c:spPr>
        <a:solidFill>
          <a:srgbClr val="FFFFFF"/>
        </a:solidFill>
        <a:ln w="25400">
          <a:noFill/>
        </a:ln>
      </c:spPr>
    </c:plotArea>
    <c:legend>
      <c:legendPos val="r"/>
      <c:layout>
        <c:manualLayout>
          <c:xMode val="edge"/>
          <c:yMode val="edge"/>
          <c:x val="0.14740386094954211"/>
          <c:y val="0.83582246249069603"/>
          <c:w val="0.61641646552974838"/>
          <c:h val="0.14925412308536057"/>
        </c:manualLayout>
      </c:layout>
      <c:overlay val="0"/>
      <c:spPr>
        <a:noFill/>
        <a:ln w="25400">
          <a:noFill/>
        </a:ln>
      </c:spPr>
      <c:txPr>
        <a:bodyPr/>
        <a:lstStyle/>
        <a:p>
          <a:pPr>
            <a:defRPr sz="755" b="0" i="0" u="none" strike="noStrike" baseline="0">
              <a:solidFill>
                <a:srgbClr val="003300"/>
              </a:solidFill>
              <a:latin typeface="Arial"/>
              <a:ea typeface="Arial"/>
              <a:cs typeface="Arial"/>
            </a:defRPr>
          </a:pPr>
          <a:endParaRPr lang="ru-RU"/>
        </a:p>
      </c:txPr>
    </c:legend>
    <c:plotVisOnly val="1"/>
    <c:dispBlanksAs val="gap"/>
    <c:showDLblsOverMax val="0"/>
  </c:chart>
  <c:spPr>
    <a:solidFill>
      <a:srgbClr val="FFFFFF"/>
    </a:solidFill>
    <a:ln w="3175">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111" l="0.70000000000000107" r="0.70000000000000107" t="0.75000000000000111" header="0.30000000000000004" footer="0.3000000000000000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Money spent</c:v>
          </c:tx>
          <c:spPr>
            <a:solidFill>
              <a:srgbClr val="006AB3"/>
            </a:solidFill>
            <a:ln w="25400">
              <a:noFill/>
            </a:ln>
          </c:spPr>
          <c:invertIfNegative val="0"/>
          <c:cat>
            <c:strRef>
              <c:f>'Мониторинговый отчет'!$L$43:$M$51</c:f>
              <c:strCache>
                <c:ptCount val="9"/>
                <c:pt idx="0">
                  <c:v>Муниципальный</c:v>
                </c:pt>
                <c:pt idx="1">
                  <c:v>Третичный</c:v>
                </c:pt>
                <c:pt idx="2">
                  <c:v>Жилищный</c:v>
                </c:pt>
                <c:pt idx="3">
                  <c:v>Общественное освещение</c:v>
                </c:pt>
                <c:pt idx="4">
                  <c:v>Промышленность</c:v>
                </c:pt>
                <c:pt idx="5">
                  <c:v>Транспорт</c:v>
                </c:pt>
                <c:pt idx="6">
                  <c:v>Местное производство электроэнергии</c:v>
                </c:pt>
                <c:pt idx="7">
                  <c:v>Местное производство тепла/холода</c:v>
                </c:pt>
                <c:pt idx="8">
                  <c:v>Другое</c:v>
                </c:pt>
              </c:strCache>
            </c:strRef>
          </c:cat>
          <c:val>
            <c:numRef>
              <c:f>'Мониторинговый отчет'!$N$43:$N$51</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B68F-4D50-8090-F625D77711E1}"/>
            </c:ext>
          </c:extLst>
        </c:ser>
        <c:dLbls>
          <c:showLegendKey val="0"/>
          <c:showVal val="0"/>
          <c:showCatName val="0"/>
          <c:showSerName val="0"/>
          <c:showPercent val="0"/>
          <c:showBubbleSize val="0"/>
        </c:dLbls>
        <c:gapWidth val="150"/>
        <c:axId val="150798848"/>
        <c:axId val="148791872"/>
      </c:barChart>
      <c:catAx>
        <c:axId val="150798848"/>
        <c:scaling>
          <c:orientation val="minMax"/>
        </c:scaling>
        <c:delete val="0"/>
        <c:axPos val="l"/>
        <c:numFmt formatCode="General" sourceLinked="0"/>
        <c:majorTickMark val="out"/>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48791872"/>
        <c:crosses val="autoZero"/>
        <c:auto val="1"/>
        <c:lblAlgn val="ctr"/>
        <c:lblOffset val="100"/>
        <c:noMultiLvlLbl val="0"/>
      </c:catAx>
      <c:valAx>
        <c:axId val="148791872"/>
        <c:scaling>
          <c:orientation val="minMax"/>
        </c:scaling>
        <c:delete val="0"/>
        <c:axPos val="b"/>
        <c:numFmt formatCode="0"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50798848"/>
        <c:crosses val="autoZero"/>
        <c:crossBetween val="between"/>
        <c:dispUnits>
          <c:builtInUnit val="thousands"/>
          <c:dispUnitsLbl>
            <c:layout>
              <c:manualLayout>
                <c:xMode val="edge"/>
                <c:yMode val="edge"/>
                <c:x val="0.49748128217641135"/>
                <c:y val="0.90368353955755532"/>
              </c:manualLayout>
            </c:layout>
            <c:tx>
              <c:rich>
                <a:bodyPr rot="0" vert="horz"/>
                <a:lstStyle/>
                <a:p>
                  <a:pPr algn="ctr">
                    <a:defRPr sz="900" b="1" i="0" u="none" strike="noStrike" baseline="0">
                      <a:solidFill>
                        <a:srgbClr val="000000"/>
                      </a:solidFill>
                      <a:latin typeface="Arial"/>
                      <a:ea typeface="Arial"/>
                      <a:cs typeface="Arial"/>
                    </a:defRPr>
                  </a:pPr>
                  <a:r>
                    <a:rPr lang="en-GB"/>
                    <a:t>1000 евро</a:t>
                  </a:r>
                </a:p>
              </c:rich>
            </c:tx>
            <c:spPr>
              <a:noFill/>
              <a:ln w="25400">
                <a:noFill/>
              </a:ln>
            </c:spPr>
          </c:dispUnitsLbl>
        </c:dispUnits>
      </c:valAx>
      <c:spPr>
        <a:noFill/>
        <a:ln w="25400">
          <a:noFill/>
        </a:ln>
      </c:spPr>
    </c:plotArea>
    <c:plotVisOnly val="1"/>
    <c:dispBlanksAs val="gap"/>
    <c:showDLblsOverMax val="0"/>
  </c:chart>
  <c:spPr>
    <a:solidFill>
      <a:srgbClr val="FFFFFF"/>
    </a:solidFill>
    <a:ln w="3175">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111" l="0.70000000000000107" r="0.70000000000000107" t="0.75000000000000111" header="0.30000000000000004" footer="0.30000000000000004"/>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'Мониторинговый отчет'!$L$32</c:f>
              <c:strCache>
                <c:ptCount val="1"/>
                <c:pt idx="0">
                  <c:v>Потрачено</c:v>
                </c:pt>
              </c:strCache>
            </c:strRef>
          </c:tx>
          <c:spPr>
            <a:solidFill>
              <a:srgbClr val="006AB3"/>
            </a:solidFill>
            <a:ln w="25400">
              <a:noFill/>
            </a:ln>
          </c:spPr>
          <c:invertIfNegative val="0"/>
          <c:cat>
            <c:strLit>
              <c:ptCount val="1"/>
              <c:pt idx="0">
                <c:v>Бюджет</c:v>
              </c:pt>
            </c:strLit>
          </c:cat>
          <c:val>
            <c:numRef>
              <c:f>'Мониторинговый отчет'!$M$32</c:f>
              <c:numCache>
                <c:formatCode>0</c:formatCode>
                <c:ptCount val="1"/>
                <c:pt idx="0">
                  <c:v>0</c:v>
                </c:pt>
              </c:numCache>
            </c:numRef>
          </c:val>
          <c:extLst>
            <c:ext xmlns:c16="http://schemas.microsoft.com/office/drawing/2014/chart" uri="{C3380CC4-5D6E-409C-BE32-E72D297353CC}">
              <c16:uniqueId val="{00000000-259D-4A1B-8E8A-9FE20E353E58}"/>
            </c:ext>
          </c:extLst>
        </c:ser>
        <c:ser>
          <c:idx val="1"/>
          <c:order val="1"/>
          <c:tx>
            <c:v>Overall foreseen budget</c:v>
          </c:tx>
          <c:spPr>
            <a:solidFill>
              <a:srgbClr val="003068"/>
            </a:solidFill>
            <a:ln w="25400">
              <a:noFill/>
            </a:ln>
          </c:spPr>
          <c:invertIfNegative val="0"/>
          <c:cat>
            <c:strLit>
              <c:ptCount val="1"/>
              <c:pt idx="0">
                <c:v>Бюджет</c:v>
              </c:pt>
            </c:strLit>
          </c:cat>
          <c:val>
            <c:numRef>
              <c:f>'Мониторинговый отчет'!$M$33</c:f>
              <c:numCache>
                <c:formatCode>0</c:formatCode>
                <c:ptCount val="1"/>
                <c:pt idx="0">
                  <c:v>0</c:v>
                </c:pt>
              </c:numCache>
            </c:numRef>
          </c:val>
          <c:extLst>
            <c:ext xmlns:c16="http://schemas.microsoft.com/office/drawing/2014/chart" uri="{C3380CC4-5D6E-409C-BE32-E72D297353CC}">
              <c16:uniqueId val="{00000001-259D-4A1B-8E8A-9FE20E353E58}"/>
            </c:ext>
          </c:extLst>
        </c:ser>
        <c:dLbls>
          <c:showLegendKey val="0"/>
          <c:showVal val="0"/>
          <c:showCatName val="0"/>
          <c:showSerName val="0"/>
          <c:showPercent val="0"/>
          <c:showBubbleSize val="0"/>
        </c:dLbls>
        <c:gapWidth val="150"/>
        <c:overlap val="100"/>
        <c:axId val="150799872"/>
        <c:axId val="148793600"/>
      </c:barChart>
      <c:catAx>
        <c:axId val="150799872"/>
        <c:scaling>
          <c:orientation val="minMax"/>
        </c:scaling>
        <c:delete val="0"/>
        <c:axPos val="l"/>
        <c:numFmt formatCode="General" sourceLinked="0"/>
        <c:majorTickMark val="out"/>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48793600"/>
        <c:crosses val="autoZero"/>
        <c:auto val="1"/>
        <c:lblAlgn val="ctr"/>
        <c:lblOffset val="100"/>
        <c:noMultiLvlLbl val="0"/>
      </c:catAx>
      <c:valAx>
        <c:axId val="148793600"/>
        <c:scaling>
          <c:orientation val="minMax"/>
        </c:scaling>
        <c:delete val="0"/>
        <c:axPos val="b"/>
        <c:numFmt formatCode="0%" sourceLinked="0"/>
        <c:majorTickMark val="out"/>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50799872"/>
        <c:crosses val="autoZero"/>
        <c:crossBetween val="between"/>
      </c:valAx>
      <c:spPr>
        <a:solidFill>
          <a:srgbClr val="FFFFFF"/>
        </a:solidFill>
        <a:ln w="25400">
          <a:noFill/>
        </a:ln>
      </c:spPr>
    </c:plotArea>
    <c:legend>
      <c:legendPos val="r"/>
      <c:legendEntry>
        <c:idx val="1"/>
        <c:delete val="1"/>
      </c:legendEntry>
      <c:layout>
        <c:manualLayout>
          <c:xMode val="edge"/>
          <c:yMode val="edge"/>
          <c:x val="0.8802698145025295"/>
          <c:y val="0.11034555163363201"/>
          <c:w val="0.11298482293423273"/>
          <c:h val="0.24827658611639059"/>
        </c:manualLayout>
      </c:layout>
      <c:overlay val="0"/>
      <c:spPr>
        <a:noFill/>
        <a:ln w="25400">
          <a:noFill/>
        </a:ln>
      </c:spPr>
      <c:txPr>
        <a:bodyPr/>
        <a:lstStyle/>
        <a:p>
          <a:pPr>
            <a:defRPr sz="755" b="0" i="0" u="none" strike="noStrike" baseline="0">
              <a:solidFill>
                <a:srgbClr val="003300"/>
              </a:solidFill>
              <a:latin typeface="Arial"/>
              <a:ea typeface="Arial"/>
              <a:cs typeface="Arial"/>
            </a:defRPr>
          </a:pPr>
          <a:endParaRPr lang="ru-RU"/>
        </a:p>
      </c:txPr>
    </c:legend>
    <c:plotVisOnly val="1"/>
    <c:dispBlanksAs val="gap"/>
    <c:showDLblsOverMax val="0"/>
  </c:chart>
  <c:spPr>
    <a:solidFill>
      <a:srgbClr val="FFFFFF"/>
    </a:solidFill>
    <a:ln w="12700">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111" l="0.70000000000000107" r="0.70000000000000107" t="0.75000000000000111" header="0.30000000000000004" footer="0.30000000000000004"/>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'Мониторинговый отчет'!$L$16</c:f>
              <c:strCache>
                <c:ptCount val="1"/>
                <c:pt idx="0">
                  <c:v>Завершено</c:v>
                </c:pt>
              </c:strCache>
            </c:strRef>
          </c:tx>
          <c:spPr>
            <a:solidFill>
              <a:srgbClr val="006AB3"/>
            </a:solidFill>
            <a:ln w="25400">
              <a:noFill/>
            </a:ln>
          </c:spPr>
          <c:invertIfNegative val="0"/>
          <c:cat>
            <c:strRef>
              <c:f>'Мониторинговый отчет'!$M$15:$U$15</c:f>
              <c:strCache>
                <c:ptCount val="9"/>
                <c:pt idx="0">
                  <c:v>Муниципальный</c:v>
                </c:pt>
                <c:pt idx="1">
                  <c:v>Третичный</c:v>
                </c:pt>
                <c:pt idx="2">
                  <c:v>Жилищный</c:v>
                </c:pt>
                <c:pt idx="3">
                  <c:v>Общественное освещение</c:v>
                </c:pt>
                <c:pt idx="4">
                  <c:v>Промышленность</c:v>
                </c:pt>
                <c:pt idx="5">
                  <c:v>Транспорт</c:v>
                </c:pt>
                <c:pt idx="6">
                  <c:v>Местная электроэнергия</c:v>
                </c:pt>
                <c:pt idx="7">
                  <c:v>Местное тепло/холод</c:v>
                </c:pt>
                <c:pt idx="8">
                  <c:v>Другое</c:v>
                </c:pt>
              </c:strCache>
            </c:strRef>
          </c:cat>
          <c:val>
            <c:numRef>
              <c:f>'Мониторинговый отчет'!$M$16:$U$16</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F25E-4FE2-A32F-A634CEB7C1BF}"/>
            </c:ext>
          </c:extLst>
        </c:ser>
        <c:ser>
          <c:idx val="1"/>
          <c:order val="1"/>
          <c:tx>
            <c:strRef>
              <c:f>'Мониторинговый отчет'!$L$17</c:f>
              <c:strCache>
                <c:ptCount val="1"/>
                <c:pt idx="0">
                  <c:v>На стадии реализации</c:v>
                </c:pt>
              </c:strCache>
            </c:strRef>
          </c:tx>
          <c:spPr>
            <a:solidFill>
              <a:srgbClr val="FFD500"/>
            </a:solidFill>
            <a:ln w="25400">
              <a:noFill/>
            </a:ln>
          </c:spPr>
          <c:invertIfNegative val="0"/>
          <c:cat>
            <c:strRef>
              <c:f>'Мониторинговый отчет'!$M$15:$U$15</c:f>
              <c:strCache>
                <c:ptCount val="9"/>
                <c:pt idx="0">
                  <c:v>Муниципальный</c:v>
                </c:pt>
                <c:pt idx="1">
                  <c:v>Третичный</c:v>
                </c:pt>
                <c:pt idx="2">
                  <c:v>Жилищный</c:v>
                </c:pt>
                <c:pt idx="3">
                  <c:v>Общественное освещение</c:v>
                </c:pt>
                <c:pt idx="4">
                  <c:v>Промышленность</c:v>
                </c:pt>
                <c:pt idx="5">
                  <c:v>Транспорт</c:v>
                </c:pt>
                <c:pt idx="6">
                  <c:v>Местная электроэнергия</c:v>
                </c:pt>
                <c:pt idx="7">
                  <c:v>Местное тепло/холод</c:v>
                </c:pt>
                <c:pt idx="8">
                  <c:v>Другое</c:v>
                </c:pt>
              </c:strCache>
            </c:strRef>
          </c:cat>
          <c:val>
            <c:numRef>
              <c:f>'Мониторинговый отчет'!$M$17:$U$17</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F25E-4FE2-A32F-A634CEB7C1BF}"/>
            </c:ext>
          </c:extLst>
        </c:ser>
        <c:ser>
          <c:idx val="2"/>
          <c:order val="2"/>
          <c:tx>
            <c:strRef>
              <c:f>'Мониторинговый отчет'!$L$18</c:f>
              <c:strCache>
                <c:ptCount val="1"/>
                <c:pt idx="0">
                  <c:v>Не начато</c:v>
                </c:pt>
              </c:strCache>
            </c:strRef>
          </c:tx>
          <c:spPr>
            <a:solidFill>
              <a:srgbClr val="DFDFDF"/>
            </a:solidFill>
            <a:ln w="25400">
              <a:noFill/>
            </a:ln>
          </c:spPr>
          <c:invertIfNegative val="0"/>
          <c:cat>
            <c:strRef>
              <c:f>'Мониторинговый отчет'!$M$15:$U$15</c:f>
              <c:strCache>
                <c:ptCount val="9"/>
                <c:pt idx="0">
                  <c:v>Муниципальный</c:v>
                </c:pt>
                <c:pt idx="1">
                  <c:v>Третичный</c:v>
                </c:pt>
                <c:pt idx="2">
                  <c:v>Жилищный</c:v>
                </c:pt>
                <c:pt idx="3">
                  <c:v>Общественное освещение</c:v>
                </c:pt>
                <c:pt idx="4">
                  <c:v>Промышленность</c:v>
                </c:pt>
                <c:pt idx="5">
                  <c:v>Транспорт</c:v>
                </c:pt>
                <c:pt idx="6">
                  <c:v>Местная электроэнергия</c:v>
                </c:pt>
                <c:pt idx="7">
                  <c:v>Местное тепло/холод</c:v>
                </c:pt>
                <c:pt idx="8">
                  <c:v>Другое</c:v>
                </c:pt>
              </c:strCache>
            </c:strRef>
          </c:cat>
          <c:val>
            <c:numRef>
              <c:f>'Мониторинговый отчет'!$M$18:$U$18</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F25E-4FE2-A32F-A634CEB7C1BF}"/>
            </c:ext>
          </c:extLst>
        </c:ser>
        <c:dLbls>
          <c:showLegendKey val="0"/>
          <c:showVal val="0"/>
          <c:showCatName val="0"/>
          <c:showSerName val="0"/>
          <c:showPercent val="0"/>
          <c:showBubbleSize val="0"/>
        </c:dLbls>
        <c:gapWidth val="150"/>
        <c:overlap val="100"/>
        <c:axId val="150800384"/>
        <c:axId val="148795328"/>
      </c:barChart>
      <c:catAx>
        <c:axId val="150800384"/>
        <c:scaling>
          <c:orientation val="minMax"/>
        </c:scaling>
        <c:delete val="0"/>
        <c:axPos val="l"/>
        <c:numFmt formatCode="General" sourceLinked="0"/>
        <c:majorTickMark val="out"/>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48795328"/>
        <c:crosses val="autoZero"/>
        <c:auto val="1"/>
        <c:lblAlgn val="ctr"/>
        <c:lblOffset val="100"/>
        <c:noMultiLvlLbl val="0"/>
      </c:catAx>
      <c:valAx>
        <c:axId val="148795328"/>
        <c:scaling>
          <c:orientation val="minMax"/>
        </c:scaling>
        <c:delete val="0"/>
        <c:axPos val="b"/>
        <c:numFmt formatCode="0%" sourceLinked="0"/>
        <c:majorTickMark val="out"/>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50800384"/>
        <c:crosses val="autoZero"/>
        <c:crossBetween val="between"/>
      </c:valAx>
      <c:spPr>
        <a:noFill/>
        <a:ln w="25400">
          <a:noFill/>
        </a:ln>
      </c:spPr>
    </c:plotArea>
    <c:legend>
      <c:legendPos val="r"/>
      <c:layout>
        <c:manualLayout>
          <c:xMode val="edge"/>
          <c:yMode val="edge"/>
          <c:x val="0.80976572372897826"/>
          <c:y val="0.25961605760818357"/>
          <c:w val="0.14814832489373175"/>
          <c:h val="0.2467955447876708"/>
        </c:manualLayout>
      </c:layout>
      <c:overlay val="0"/>
      <c:spPr>
        <a:noFill/>
        <a:ln w="25400">
          <a:noFill/>
        </a:ln>
      </c:spPr>
      <c:txPr>
        <a:bodyPr/>
        <a:lstStyle/>
        <a:p>
          <a:pPr>
            <a:defRPr sz="755" b="0" i="0" u="none" strike="noStrike" baseline="0">
              <a:solidFill>
                <a:srgbClr val="003300"/>
              </a:solidFill>
              <a:latin typeface="Arial"/>
              <a:ea typeface="Arial"/>
              <a:cs typeface="Arial"/>
            </a:defRPr>
          </a:pPr>
          <a:endParaRPr lang="ru-RU"/>
        </a:p>
      </c:txPr>
    </c:legend>
    <c:plotVisOnly val="1"/>
    <c:dispBlanksAs val="gap"/>
    <c:showDLblsOverMax val="0"/>
  </c:chart>
  <c:spPr>
    <a:solidFill>
      <a:srgbClr val="FFFFFF"/>
    </a:solidFill>
    <a:ln w="12700">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111" l="0.70000000000000107" r="0.70000000000000107" t="0.75000000000000111" header="0.30000000000000004" footer="0.30000000000000004"/>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209035830175407"/>
          <c:y val="8.047141166177757E-2"/>
          <c:w val="0.66058120976952805"/>
          <c:h val="0.77334856672327723"/>
        </c:manualLayout>
      </c:layout>
      <c:barChart>
        <c:barDir val="col"/>
        <c:grouping val="stacked"/>
        <c:varyColors val="0"/>
        <c:ser>
          <c:idx val="0"/>
          <c:order val="0"/>
          <c:tx>
            <c:strRef>
              <c:f>'Мониторинговый отчет'!$L$159</c:f>
              <c:strCache>
                <c:ptCount val="1"/>
                <c:pt idx="0">
                  <c:v>Возобновляемые источники</c:v>
                </c:pt>
              </c:strCache>
            </c:strRef>
          </c:tx>
          <c:spPr>
            <a:solidFill>
              <a:srgbClr val="EBF1DE"/>
            </a:solidFill>
            <a:ln w="25400">
              <a:noFill/>
            </a:ln>
          </c:spPr>
          <c:invertIfNegative val="0"/>
          <c:cat>
            <c:strRef>
              <c:f>'Мониторинговый отчет'!$M$158:$P$158</c:f>
              <c:strCache>
                <c:ptCount val="3"/>
                <c:pt idx="0">
                  <c:v>[drop-down]</c:v>
                </c:pt>
                <c:pt idx="1">
                  <c:v>[drop-down]</c:v>
                </c:pt>
                <c:pt idx="2">
                  <c:v>[drop-down]</c:v>
                </c:pt>
              </c:strCache>
            </c:strRef>
          </c:cat>
          <c:val>
            <c:numRef>
              <c:f>'Мониторинговый отчет'!$M$159:$P$159</c:f>
              <c:numCache>
                <c:formatCode>0</c:formatCode>
                <c:ptCount val="4"/>
                <c:pt idx="0">
                  <c:v>0</c:v>
                </c:pt>
                <c:pt idx="1">
                  <c:v>0</c:v>
                </c:pt>
                <c:pt idx="2">
                  <c:v>0</c:v>
                </c:pt>
              </c:numCache>
            </c:numRef>
          </c:val>
          <c:extLst>
            <c:ext xmlns:c16="http://schemas.microsoft.com/office/drawing/2014/chart" uri="{C3380CC4-5D6E-409C-BE32-E72D297353CC}">
              <c16:uniqueId val="{00000000-8470-4E0E-B556-8022B301C10E}"/>
            </c:ext>
          </c:extLst>
        </c:ser>
        <c:ser>
          <c:idx val="1"/>
          <c:order val="1"/>
          <c:tx>
            <c:strRef>
              <c:f>'Мониторинговый отчет'!$L$160</c:f>
              <c:strCache>
                <c:ptCount val="1"/>
                <c:pt idx="0">
                  <c:v>Традиционные источники</c:v>
                </c:pt>
              </c:strCache>
            </c:strRef>
          </c:tx>
          <c:spPr>
            <a:solidFill>
              <a:srgbClr val="FFD500"/>
            </a:solidFill>
            <a:ln w="25400">
              <a:noFill/>
            </a:ln>
          </c:spPr>
          <c:invertIfNegative val="0"/>
          <c:cat>
            <c:strRef>
              <c:f>'Мониторинговый отчет'!$M$158:$P$158</c:f>
              <c:strCache>
                <c:ptCount val="3"/>
                <c:pt idx="0">
                  <c:v>[drop-down]</c:v>
                </c:pt>
                <c:pt idx="1">
                  <c:v>[drop-down]</c:v>
                </c:pt>
                <c:pt idx="2">
                  <c:v>[drop-down]</c:v>
                </c:pt>
              </c:strCache>
            </c:strRef>
          </c:cat>
          <c:val>
            <c:numRef>
              <c:f>'Мониторинговый отчет'!$M$160:$P$160</c:f>
              <c:numCache>
                <c:formatCode>0</c:formatCode>
                <c:ptCount val="4"/>
                <c:pt idx="0">
                  <c:v>0</c:v>
                </c:pt>
                <c:pt idx="1">
                  <c:v>0</c:v>
                </c:pt>
                <c:pt idx="2">
                  <c:v>0</c:v>
                </c:pt>
              </c:numCache>
            </c:numRef>
          </c:val>
          <c:extLst>
            <c:ext xmlns:c16="http://schemas.microsoft.com/office/drawing/2014/chart" uri="{C3380CC4-5D6E-409C-BE32-E72D297353CC}">
              <c16:uniqueId val="{00000001-8470-4E0E-B556-8022B301C10E}"/>
            </c:ext>
          </c:extLst>
        </c:ser>
        <c:ser>
          <c:idx val="2"/>
          <c:order val="2"/>
          <c:tx>
            <c:strRef>
              <c:f>'Мониторинговый отчет'!$L$161</c:f>
              <c:strCache>
                <c:ptCount val="1"/>
                <c:pt idx="0">
                  <c:v>Тепло/холод</c:v>
                </c:pt>
              </c:strCache>
            </c:strRef>
          </c:tx>
          <c:spPr>
            <a:solidFill>
              <a:srgbClr val="9BBB59"/>
            </a:solidFill>
            <a:ln w="25400">
              <a:noFill/>
            </a:ln>
          </c:spPr>
          <c:invertIfNegative val="0"/>
          <c:cat>
            <c:strRef>
              <c:f>'Мониторинговый отчет'!$M$158:$P$158</c:f>
              <c:strCache>
                <c:ptCount val="3"/>
                <c:pt idx="0">
                  <c:v>[drop-down]</c:v>
                </c:pt>
                <c:pt idx="1">
                  <c:v>[drop-down]</c:v>
                </c:pt>
                <c:pt idx="2">
                  <c:v>[drop-down]</c:v>
                </c:pt>
              </c:strCache>
            </c:strRef>
          </c:cat>
          <c:val>
            <c:numRef>
              <c:f>'Мониторинговый отчет'!$M$161:$P$161</c:f>
              <c:numCache>
                <c:formatCode>0</c:formatCode>
                <c:ptCount val="4"/>
                <c:pt idx="0">
                  <c:v>0</c:v>
                </c:pt>
                <c:pt idx="1">
                  <c:v>0</c:v>
                </c:pt>
                <c:pt idx="2">
                  <c:v>0</c:v>
                </c:pt>
              </c:numCache>
            </c:numRef>
          </c:val>
          <c:extLst>
            <c:ext xmlns:c16="http://schemas.microsoft.com/office/drawing/2014/chart" uri="{C3380CC4-5D6E-409C-BE32-E72D297353CC}">
              <c16:uniqueId val="{00000002-8470-4E0E-B556-8022B301C10E}"/>
            </c:ext>
          </c:extLst>
        </c:ser>
        <c:ser>
          <c:idx val="3"/>
          <c:order val="3"/>
          <c:tx>
            <c:strRef>
              <c:f>'Мониторинговый отчет'!$L$162</c:f>
              <c:strCache>
                <c:ptCount val="1"/>
                <c:pt idx="0">
                  <c:v>Электричество</c:v>
                </c:pt>
              </c:strCache>
            </c:strRef>
          </c:tx>
          <c:spPr>
            <a:solidFill>
              <a:srgbClr val="003068"/>
            </a:solidFill>
            <a:ln w="25400">
              <a:noFill/>
            </a:ln>
          </c:spPr>
          <c:invertIfNegative val="0"/>
          <c:cat>
            <c:strRef>
              <c:f>'Мониторинговый отчет'!$M$158:$P$158</c:f>
              <c:strCache>
                <c:ptCount val="3"/>
                <c:pt idx="0">
                  <c:v>[drop-down]</c:v>
                </c:pt>
                <c:pt idx="1">
                  <c:v>[drop-down]</c:v>
                </c:pt>
                <c:pt idx="2">
                  <c:v>[drop-down]</c:v>
                </c:pt>
              </c:strCache>
            </c:strRef>
          </c:cat>
          <c:val>
            <c:numRef>
              <c:f>'Мониторинговый отчет'!$M$162:$P$162</c:f>
              <c:numCache>
                <c:formatCode>0</c:formatCode>
                <c:ptCount val="4"/>
                <c:pt idx="0">
                  <c:v>0</c:v>
                </c:pt>
                <c:pt idx="1">
                  <c:v>0</c:v>
                </c:pt>
                <c:pt idx="2">
                  <c:v>0</c:v>
                </c:pt>
              </c:numCache>
            </c:numRef>
          </c:val>
          <c:extLst>
            <c:ext xmlns:c16="http://schemas.microsoft.com/office/drawing/2014/chart" uri="{C3380CC4-5D6E-409C-BE32-E72D297353CC}">
              <c16:uniqueId val="{00000003-8470-4E0E-B556-8022B301C10E}"/>
            </c:ext>
          </c:extLst>
        </c:ser>
        <c:dLbls>
          <c:showLegendKey val="0"/>
          <c:showVal val="0"/>
          <c:showCatName val="0"/>
          <c:showSerName val="0"/>
          <c:showPercent val="0"/>
          <c:showBubbleSize val="0"/>
        </c:dLbls>
        <c:gapWidth val="150"/>
        <c:overlap val="100"/>
        <c:axId val="150800896"/>
        <c:axId val="148797632"/>
      </c:barChart>
      <c:catAx>
        <c:axId val="150800896"/>
        <c:scaling>
          <c:orientation val="minMax"/>
        </c:scaling>
        <c:delete val="0"/>
        <c:axPos val="b"/>
        <c:numFmt formatCode="General" sourceLinked="1"/>
        <c:majorTickMark val="out"/>
        <c:minorTickMark val="out"/>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48797632"/>
        <c:crosses val="autoZero"/>
        <c:auto val="1"/>
        <c:lblAlgn val="ctr"/>
        <c:lblOffset val="100"/>
        <c:noMultiLvlLbl val="0"/>
      </c:catAx>
      <c:valAx>
        <c:axId val="148797632"/>
        <c:scaling>
          <c:orientation val="minMax"/>
        </c:scaling>
        <c:delete val="0"/>
        <c:axPos val="l"/>
        <c:title>
          <c:tx>
            <c:rich>
              <a:bodyPr/>
              <a:lstStyle/>
              <a:p>
                <a:pPr>
                  <a:defRPr sz="900" b="1" i="0" u="none" strike="noStrike" baseline="0">
                    <a:solidFill>
                      <a:srgbClr val="000000"/>
                    </a:solidFill>
                    <a:latin typeface="Arial"/>
                    <a:ea typeface="Arial"/>
                    <a:cs typeface="Arial"/>
                  </a:defRPr>
                </a:pPr>
                <a:r>
                  <a:rPr lang="en-GB"/>
                  <a:t>МВт1/год</a:t>
                </a:r>
              </a:p>
            </c:rich>
          </c:tx>
          <c:layout>
            <c:manualLayout>
              <c:xMode val="edge"/>
              <c:yMode val="edge"/>
              <c:x val="1.3889065889885152E-2"/>
              <c:y val="0.37419694760377176"/>
            </c:manualLayout>
          </c:layout>
          <c:overlay val="0"/>
          <c:spPr>
            <a:noFill/>
            <a:ln w="25400">
              <a:noFill/>
            </a:ln>
          </c:spPr>
        </c:title>
        <c:numFmt formatCode="0" sourceLinked="0"/>
        <c:majorTickMark val="none"/>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50800896"/>
        <c:crosses val="autoZero"/>
        <c:crossBetween val="between"/>
      </c:valAx>
      <c:spPr>
        <a:solidFill>
          <a:srgbClr val="FFFFFF"/>
        </a:solidFill>
        <a:ln w="25400">
          <a:noFill/>
        </a:ln>
      </c:spPr>
    </c:plotArea>
    <c:legend>
      <c:legendPos val="r"/>
      <c:layout>
        <c:manualLayout>
          <c:xMode val="edge"/>
          <c:yMode val="edge"/>
          <c:x val="0.84393063583815031"/>
          <c:y val="0.30370487022455522"/>
          <c:w val="0.1502890173410405"/>
          <c:h val="0.43333488869446873"/>
        </c:manualLayout>
      </c:layout>
      <c:overlay val="0"/>
      <c:spPr>
        <a:noFill/>
        <a:ln w="25400">
          <a:noFill/>
        </a:ln>
      </c:spPr>
      <c:txPr>
        <a:bodyPr/>
        <a:lstStyle/>
        <a:p>
          <a:pPr>
            <a:defRPr sz="755" b="0" i="0" u="none" strike="noStrike" baseline="0">
              <a:solidFill>
                <a:srgbClr val="003300"/>
              </a:solidFill>
              <a:latin typeface="Arial"/>
              <a:ea typeface="Arial"/>
              <a:cs typeface="Arial"/>
            </a:defRPr>
          </a:pPr>
          <a:endParaRPr lang="ru-RU"/>
        </a:p>
      </c:txPr>
    </c:legend>
    <c:plotVisOnly val="1"/>
    <c:dispBlanksAs val="gap"/>
    <c:showDLblsOverMax val="0"/>
  </c:chart>
  <c:spPr>
    <a:solidFill>
      <a:srgbClr val="FFFFFF"/>
    </a:solidFill>
    <a:ln w="3175">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111" l="0.70000000000000107" r="0.70000000000000107" t="0.75000000000000111" header="0.30000000000000004" footer="0.30000000000000004"/>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20869688586225"/>
          <c:y val="6.4785088304639929E-2"/>
          <c:w val="0.59522352273533374"/>
          <c:h val="0.78903477798611799"/>
        </c:manualLayout>
      </c:layout>
      <c:barChart>
        <c:barDir val="col"/>
        <c:grouping val="stacked"/>
        <c:varyColors val="0"/>
        <c:ser>
          <c:idx val="7"/>
          <c:order val="0"/>
          <c:tx>
            <c:strRef>
              <c:f>'Мониторинговый отчет'!$L$126</c:f>
              <c:strCache>
                <c:ptCount val="1"/>
                <c:pt idx="0">
                  <c:v>Неэнергетические секторы</c:v>
                </c:pt>
              </c:strCache>
            </c:strRef>
          </c:tx>
          <c:spPr>
            <a:solidFill>
              <a:srgbClr val="D19392"/>
            </a:solidFill>
            <a:ln w="25400">
              <a:noFill/>
            </a:ln>
          </c:spPr>
          <c:invertIfNegative val="0"/>
          <c:cat>
            <c:strRef>
              <c:f>'Мониторинговый отчет'!$M$118:$P$118</c:f>
              <c:strCache>
                <c:ptCount val="3"/>
                <c:pt idx="0">
                  <c:v>[drop-down]</c:v>
                </c:pt>
                <c:pt idx="1">
                  <c:v>[drop-down]</c:v>
                </c:pt>
                <c:pt idx="2">
                  <c:v>[drop-down]</c:v>
                </c:pt>
              </c:strCache>
            </c:strRef>
          </c:cat>
          <c:val>
            <c:numRef>
              <c:f>'Мониторинговый отчет'!$M$126:$P$126</c:f>
              <c:numCache>
                <c:formatCode>0</c:formatCode>
                <c:ptCount val="4"/>
                <c:pt idx="0">
                  <c:v>0</c:v>
                </c:pt>
                <c:pt idx="1">
                  <c:v>0</c:v>
                </c:pt>
                <c:pt idx="2">
                  <c:v>0</c:v>
                </c:pt>
              </c:numCache>
            </c:numRef>
          </c:val>
          <c:extLst>
            <c:ext xmlns:c16="http://schemas.microsoft.com/office/drawing/2014/chart" uri="{C3380CC4-5D6E-409C-BE32-E72D297353CC}">
              <c16:uniqueId val="{00000000-F847-4239-BDDA-F81146991F00}"/>
            </c:ext>
          </c:extLst>
        </c:ser>
        <c:ser>
          <c:idx val="5"/>
          <c:order val="1"/>
          <c:tx>
            <c:strRef>
              <c:f>'Мониторинговый отчет'!$L$125</c:f>
              <c:strCache>
                <c:ptCount val="1"/>
                <c:pt idx="0">
                  <c:v>Другое</c:v>
                </c:pt>
              </c:strCache>
            </c:strRef>
          </c:tx>
          <c:spPr>
            <a:solidFill>
              <a:srgbClr val="D9D9D9"/>
            </a:solidFill>
            <a:ln w="25400">
              <a:noFill/>
            </a:ln>
          </c:spPr>
          <c:invertIfNegative val="0"/>
          <c:cat>
            <c:strRef>
              <c:f>'Мониторинговый отчет'!$M$118:$P$118</c:f>
              <c:strCache>
                <c:ptCount val="3"/>
                <c:pt idx="0">
                  <c:v>[drop-down]</c:v>
                </c:pt>
                <c:pt idx="1">
                  <c:v>[drop-down]</c:v>
                </c:pt>
                <c:pt idx="2">
                  <c:v>[drop-down]</c:v>
                </c:pt>
              </c:strCache>
            </c:strRef>
          </c:cat>
          <c:val>
            <c:numRef>
              <c:f>'Мониторинговый отчет'!$M$125:$P$125</c:f>
              <c:numCache>
                <c:formatCode>0</c:formatCode>
                <c:ptCount val="4"/>
                <c:pt idx="0">
                  <c:v>0</c:v>
                </c:pt>
                <c:pt idx="1">
                  <c:v>0</c:v>
                </c:pt>
                <c:pt idx="2">
                  <c:v>0</c:v>
                </c:pt>
              </c:numCache>
            </c:numRef>
          </c:val>
          <c:extLst>
            <c:ext xmlns:c16="http://schemas.microsoft.com/office/drawing/2014/chart" uri="{C3380CC4-5D6E-409C-BE32-E72D297353CC}">
              <c16:uniqueId val="{00000001-F847-4239-BDDA-F81146991F00}"/>
            </c:ext>
          </c:extLst>
        </c:ser>
        <c:ser>
          <c:idx val="4"/>
          <c:order val="2"/>
          <c:tx>
            <c:strRef>
              <c:f>'Мониторинговый отчет'!$L$124</c:f>
              <c:strCache>
                <c:ptCount val="1"/>
                <c:pt idx="0">
                  <c:v>Транспорт</c:v>
                </c:pt>
              </c:strCache>
            </c:strRef>
          </c:tx>
          <c:spPr>
            <a:solidFill>
              <a:srgbClr val="003068"/>
            </a:solidFill>
            <a:ln w="25400">
              <a:noFill/>
            </a:ln>
          </c:spPr>
          <c:invertIfNegative val="0"/>
          <c:cat>
            <c:strRef>
              <c:f>'Мониторинговый отчет'!$M$118:$P$118</c:f>
              <c:strCache>
                <c:ptCount val="3"/>
                <c:pt idx="0">
                  <c:v>[drop-down]</c:v>
                </c:pt>
                <c:pt idx="1">
                  <c:v>[drop-down]</c:v>
                </c:pt>
                <c:pt idx="2">
                  <c:v>[drop-down]</c:v>
                </c:pt>
              </c:strCache>
            </c:strRef>
          </c:cat>
          <c:val>
            <c:numRef>
              <c:f>'Мониторинговый отчет'!$M$124:$P$124</c:f>
              <c:numCache>
                <c:formatCode>0</c:formatCode>
                <c:ptCount val="4"/>
                <c:pt idx="0">
                  <c:v>0</c:v>
                </c:pt>
                <c:pt idx="1">
                  <c:v>0</c:v>
                </c:pt>
                <c:pt idx="2">
                  <c:v>0</c:v>
                </c:pt>
              </c:numCache>
            </c:numRef>
          </c:val>
          <c:extLst>
            <c:ext xmlns:c16="http://schemas.microsoft.com/office/drawing/2014/chart" uri="{C3380CC4-5D6E-409C-BE32-E72D297353CC}">
              <c16:uniqueId val="{00000002-F847-4239-BDDA-F81146991F00}"/>
            </c:ext>
          </c:extLst>
        </c:ser>
        <c:ser>
          <c:idx val="6"/>
          <c:order val="3"/>
          <c:tx>
            <c:strRef>
              <c:f>'Мониторинговый отчет'!$L$123</c:f>
              <c:strCache>
                <c:ptCount val="1"/>
                <c:pt idx="0">
                  <c:v>Промышленность</c:v>
                </c:pt>
              </c:strCache>
            </c:strRef>
          </c:tx>
          <c:spPr>
            <a:solidFill>
              <a:srgbClr val="FCD5B5"/>
            </a:solidFill>
            <a:ln w="25400">
              <a:noFill/>
            </a:ln>
          </c:spPr>
          <c:invertIfNegative val="0"/>
          <c:cat>
            <c:strRef>
              <c:f>'Мониторинговый отчет'!$M$118:$P$118</c:f>
              <c:strCache>
                <c:ptCount val="3"/>
                <c:pt idx="0">
                  <c:v>[drop-down]</c:v>
                </c:pt>
                <c:pt idx="1">
                  <c:v>[drop-down]</c:v>
                </c:pt>
                <c:pt idx="2">
                  <c:v>[drop-down]</c:v>
                </c:pt>
              </c:strCache>
            </c:strRef>
          </c:cat>
          <c:val>
            <c:numRef>
              <c:f>'Мониторинговый отчет'!$M$123:$P$123</c:f>
              <c:numCache>
                <c:formatCode>0</c:formatCode>
                <c:ptCount val="4"/>
                <c:pt idx="0">
                  <c:v>0</c:v>
                </c:pt>
                <c:pt idx="1">
                  <c:v>0</c:v>
                </c:pt>
                <c:pt idx="2">
                  <c:v>0</c:v>
                </c:pt>
              </c:numCache>
            </c:numRef>
          </c:val>
          <c:extLst>
            <c:ext xmlns:c16="http://schemas.microsoft.com/office/drawing/2014/chart" uri="{C3380CC4-5D6E-409C-BE32-E72D297353CC}">
              <c16:uniqueId val="{00000003-F847-4239-BDDA-F81146991F00}"/>
            </c:ext>
          </c:extLst>
        </c:ser>
        <c:ser>
          <c:idx val="3"/>
          <c:order val="4"/>
          <c:tx>
            <c:strRef>
              <c:f>'Мониторинговый отчет'!$L$122</c:f>
              <c:strCache>
                <c:ptCount val="1"/>
                <c:pt idx="0">
                  <c:v>Общественное освещение</c:v>
                </c:pt>
              </c:strCache>
            </c:strRef>
          </c:tx>
          <c:spPr>
            <a:solidFill>
              <a:srgbClr val="DCE6F1"/>
            </a:solidFill>
            <a:ln w="25400">
              <a:noFill/>
            </a:ln>
          </c:spPr>
          <c:invertIfNegative val="0"/>
          <c:cat>
            <c:strRef>
              <c:f>'Мониторинговый отчет'!$M$118:$P$118</c:f>
              <c:strCache>
                <c:ptCount val="3"/>
                <c:pt idx="0">
                  <c:v>[drop-down]</c:v>
                </c:pt>
                <c:pt idx="1">
                  <c:v>[drop-down]</c:v>
                </c:pt>
                <c:pt idx="2">
                  <c:v>[drop-down]</c:v>
                </c:pt>
              </c:strCache>
            </c:strRef>
          </c:cat>
          <c:val>
            <c:numRef>
              <c:f>'Мониторинговый отчет'!$M$122:$P$122</c:f>
              <c:numCache>
                <c:formatCode>0</c:formatCode>
                <c:ptCount val="4"/>
                <c:pt idx="0">
                  <c:v>0</c:v>
                </c:pt>
                <c:pt idx="1">
                  <c:v>0</c:v>
                </c:pt>
                <c:pt idx="2">
                  <c:v>0</c:v>
                </c:pt>
              </c:numCache>
            </c:numRef>
          </c:val>
          <c:extLst>
            <c:ext xmlns:c16="http://schemas.microsoft.com/office/drawing/2014/chart" uri="{C3380CC4-5D6E-409C-BE32-E72D297353CC}">
              <c16:uniqueId val="{00000004-F847-4239-BDDA-F81146991F00}"/>
            </c:ext>
          </c:extLst>
        </c:ser>
        <c:ser>
          <c:idx val="2"/>
          <c:order val="5"/>
          <c:tx>
            <c:strRef>
              <c:f>'Мониторинговый отчет'!$L$121</c:f>
              <c:strCache>
                <c:ptCount val="1"/>
                <c:pt idx="0">
                  <c:v>Жилищный</c:v>
                </c:pt>
              </c:strCache>
            </c:strRef>
          </c:tx>
          <c:spPr>
            <a:solidFill>
              <a:srgbClr val="97B42A"/>
            </a:solidFill>
            <a:ln w="25400">
              <a:noFill/>
            </a:ln>
          </c:spPr>
          <c:invertIfNegative val="0"/>
          <c:cat>
            <c:strRef>
              <c:f>'Мониторинговый отчет'!$M$118:$P$118</c:f>
              <c:strCache>
                <c:ptCount val="3"/>
                <c:pt idx="0">
                  <c:v>[drop-down]</c:v>
                </c:pt>
                <c:pt idx="1">
                  <c:v>[drop-down]</c:v>
                </c:pt>
                <c:pt idx="2">
                  <c:v>[drop-down]</c:v>
                </c:pt>
              </c:strCache>
            </c:strRef>
          </c:cat>
          <c:val>
            <c:numRef>
              <c:f>'Мониторинговый отчет'!$M$121:$P$121</c:f>
              <c:numCache>
                <c:formatCode>0</c:formatCode>
                <c:ptCount val="4"/>
                <c:pt idx="0">
                  <c:v>0</c:v>
                </c:pt>
                <c:pt idx="1">
                  <c:v>0</c:v>
                </c:pt>
                <c:pt idx="2">
                  <c:v>0</c:v>
                </c:pt>
              </c:numCache>
            </c:numRef>
          </c:val>
          <c:extLst>
            <c:ext xmlns:c16="http://schemas.microsoft.com/office/drawing/2014/chart" uri="{C3380CC4-5D6E-409C-BE32-E72D297353CC}">
              <c16:uniqueId val="{00000005-F847-4239-BDDA-F81146991F00}"/>
            </c:ext>
          </c:extLst>
        </c:ser>
        <c:ser>
          <c:idx val="1"/>
          <c:order val="6"/>
          <c:tx>
            <c:strRef>
              <c:f>'Мониторинговый отчет'!$L$120</c:f>
              <c:strCache>
                <c:ptCount val="1"/>
                <c:pt idx="0">
                  <c:v>Третичный</c:v>
                </c:pt>
              </c:strCache>
            </c:strRef>
          </c:tx>
          <c:spPr>
            <a:solidFill>
              <a:srgbClr val="FFD500"/>
            </a:solidFill>
            <a:ln w="25400">
              <a:noFill/>
            </a:ln>
          </c:spPr>
          <c:invertIfNegative val="0"/>
          <c:cat>
            <c:strRef>
              <c:f>'Мониторинговый отчет'!$M$118:$P$118</c:f>
              <c:strCache>
                <c:ptCount val="3"/>
                <c:pt idx="0">
                  <c:v>[drop-down]</c:v>
                </c:pt>
                <c:pt idx="1">
                  <c:v>[drop-down]</c:v>
                </c:pt>
                <c:pt idx="2">
                  <c:v>[drop-down]</c:v>
                </c:pt>
              </c:strCache>
            </c:strRef>
          </c:cat>
          <c:val>
            <c:numRef>
              <c:f>'Мониторинговый отчет'!$M$120:$P$120</c:f>
              <c:numCache>
                <c:formatCode>0</c:formatCode>
                <c:ptCount val="4"/>
                <c:pt idx="0">
                  <c:v>0</c:v>
                </c:pt>
                <c:pt idx="1">
                  <c:v>0</c:v>
                </c:pt>
                <c:pt idx="2">
                  <c:v>0</c:v>
                </c:pt>
              </c:numCache>
            </c:numRef>
          </c:val>
          <c:extLst>
            <c:ext xmlns:c16="http://schemas.microsoft.com/office/drawing/2014/chart" uri="{C3380CC4-5D6E-409C-BE32-E72D297353CC}">
              <c16:uniqueId val="{00000006-F847-4239-BDDA-F81146991F00}"/>
            </c:ext>
          </c:extLst>
        </c:ser>
        <c:ser>
          <c:idx val="0"/>
          <c:order val="7"/>
          <c:tx>
            <c:strRef>
              <c:f>'Мониторинговый отчет'!$L$119</c:f>
              <c:strCache>
                <c:ptCount val="1"/>
                <c:pt idx="0">
                  <c:v>Муниципальный</c:v>
                </c:pt>
              </c:strCache>
            </c:strRef>
          </c:tx>
          <c:spPr>
            <a:solidFill>
              <a:srgbClr val="006AB3"/>
            </a:solidFill>
            <a:ln w="25400">
              <a:noFill/>
            </a:ln>
          </c:spPr>
          <c:invertIfNegative val="0"/>
          <c:cat>
            <c:strRef>
              <c:f>'Мониторинговый отчет'!$M$118:$P$118</c:f>
              <c:strCache>
                <c:ptCount val="3"/>
                <c:pt idx="0">
                  <c:v>[drop-down]</c:v>
                </c:pt>
                <c:pt idx="1">
                  <c:v>[drop-down]</c:v>
                </c:pt>
                <c:pt idx="2">
                  <c:v>[drop-down]</c:v>
                </c:pt>
              </c:strCache>
            </c:strRef>
          </c:cat>
          <c:val>
            <c:numRef>
              <c:f>'Мониторинговый отчет'!$M$119:$P$119</c:f>
              <c:numCache>
                <c:formatCode>0</c:formatCode>
                <c:ptCount val="4"/>
                <c:pt idx="0">
                  <c:v>0</c:v>
                </c:pt>
                <c:pt idx="1">
                  <c:v>0</c:v>
                </c:pt>
                <c:pt idx="2">
                  <c:v>0</c:v>
                </c:pt>
              </c:numCache>
            </c:numRef>
          </c:val>
          <c:extLst>
            <c:ext xmlns:c16="http://schemas.microsoft.com/office/drawing/2014/chart" uri="{C3380CC4-5D6E-409C-BE32-E72D297353CC}">
              <c16:uniqueId val="{00000007-F847-4239-BDDA-F81146991F00}"/>
            </c:ext>
          </c:extLst>
        </c:ser>
        <c:dLbls>
          <c:showLegendKey val="0"/>
          <c:showVal val="0"/>
          <c:showCatName val="0"/>
          <c:showSerName val="0"/>
          <c:showPercent val="0"/>
          <c:showBubbleSize val="0"/>
        </c:dLbls>
        <c:gapWidth val="75"/>
        <c:overlap val="100"/>
        <c:axId val="150188544"/>
        <c:axId val="150282816"/>
      </c:barChart>
      <c:catAx>
        <c:axId val="150188544"/>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50282816"/>
        <c:crosses val="autoZero"/>
        <c:auto val="1"/>
        <c:lblAlgn val="ctr"/>
        <c:lblOffset val="100"/>
        <c:noMultiLvlLbl val="0"/>
      </c:catAx>
      <c:valAx>
        <c:axId val="150282816"/>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тонны CO2/CO2 экв./год </a:t>
                </a:r>
              </a:p>
            </c:rich>
          </c:tx>
          <c:layout>
            <c:manualLayout>
              <c:xMode val="edge"/>
              <c:yMode val="edge"/>
              <c:x val="6.3326369918045959E-3"/>
              <c:y val="0.14196775403074616"/>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50188544"/>
        <c:crosses val="autoZero"/>
        <c:crossBetween val="between"/>
      </c:valAx>
      <c:spPr>
        <a:noFill/>
        <a:ln w="25400">
          <a:noFill/>
        </a:ln>
      </c:spPr>
    </c:plotArea>
    <c:legend>
      <c:legendPos val="r"/>
      <c:layout>
        <c:manualLayout>
          <c:xMode val="edge"/>
          <c:yMode val="edge"/>
          <c:x val="0.77823229239202241"/>
          <c:y val="8.5714285714285715E-2"/>
          <c:w val="0.21632681629082073"/>
          <c:h val="0.77143007124109475"/>
        </c:manualLayout>
      </c:layout>
      <c:overlay val="0"/>
      <c:spPr>
        <a:noFill/>
        <a:ln w="25400">
          <a:noFill/>
        </a:ln>
      </c:spPr>
      <c:txPr>
        <a:bodyPr/>
        <a:lstStyle/>
        <a:p>
          <a:pPr>
            <a:defRPr sz="755" b="0" i="0" u="none" strike="noStrike" baseline="0">
              <a:solidFill>
                <a:srgbClr val="003300"/>
              </a:solidFill>
              <a:latin typeface="Arial"/>
              <a:ea typeface="Arial"/>
              <a:cs typeface="Arial"/>
            </a:defRPr>
          </a:pPr>
          <a:endParaRPr lang="ru-RU"/>
        </a:p>
      </c:txPr>
    </c:legend>
    <c:plotVisOnly val="1"/>
    <c:dispBlanksAs val="gap"/>
    <c:showDLblsOverMax val="0"/>
  </c:chart>
  <c:spPr>
    <a:solidFill>
      <a:srgbClr val="FFFFFF"/>
    </a:solidFill>
    <a:ln w="3175">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111" l="0.70000000000000107" r="0.70000000000000107" t="0.75000000000000111" header="0.30000000000000004" footer="0.30000000000000004"/>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04664171077005"/>
          <c:y val="6.4784978800726811E-2"/>
          <c:w val="0.58839826169269804"/>
          <c:h val="0.78903477798611799"/>
        </c:manualLayout>
      </c:layout>
      <c:barChart>
        <c:barDir val="col"/>
        <c:grouping val="stacked"/>
        <c:varyColors val="0"/>
        <c:ser>
          <c:idx val="0"/>
          <c:order val="0"/>
          <c:tx>
            <c:strRef>
              <c:f>'Мониторинговый отчет'!$L$146</c:f>
              <c:strCache>
                <c:ptCount val="1"/>
                <c:pt idx="0">
                  <c:v>Другое</c:v>
                </c:pt>
              </c:strCache>
            </c:strRef>
          </c:tx>
          <c:spPr>
            <a:solidFill>
              <a:srgbClr val="D9D9D9"/>
            </a:solidFill>
            <a:ln w="25400">
              <a:noFill/>
            </a:ln>
          </c:spPr>
          <c:invertIfNegative val="0"/>
          <c:cat>
            <c:strRef>
              <c:f>'Мониторинговый отчет'!$M$139:$P$139</c:f>
              <c:strCache>
                <c:ptCount val="3"/>
                <c:pt idx="0">
                  <c:v>[drop-down]</c:v>
                </c:pt>
                <c:pt idx="1">
                  <c:v>[drop-down]</c:v>
                </c:pt>
                <c:pt idx="2">
                  <c:v>[drop-down]</c:v>
                </c:pt>
              </c:strCache>
            </c:strRef>
          </c:cat>
          <c:val>
            <c:numRef>
              <c:f>'Мониторинговый отчет'!$M$146:$P$146</c:f>
              <c:numCache>
                <c:formatCode>0</c:formatCode>
                <c:ptCount val="4"/>
                <c:pt idx="0">
                  <c:v>0</c:v>
                </c:pt>
                <c:pt idx="1">
                  <c:v>0</c:v>
                </c:pt>
                <c:pt idx="2">
                  <c:v>0</c:v>
                </c:pt>
              </c:numCache>
            </c:numRef>
          </c:val>
          <c:extLst>
            <c:ext xmlns:c16="http://schemas.microsoft.com/office/drawing/2014/chart" uri="{C3380CC4-5D6E-409C-BE32-E72D297353CC}">
              <c16:uniqueId val="{00000000-9A58-4550-BF49-592AEB26E282}"/>
            </c:ext>
          </c:extLst>
        </c:ser>
        <c:ser>
          <c:idx val="1"/>
          <c:order val="1"/>
          <c:tx>
            <c:strRef>
              <c:f>'Мониторинговый отчет'!$L$145</c:f>
              <c:strCache>
                <c:ptCount val="1"/>
                <c:pt idx="0">
                  <c:v>Транспорт</c:v>
                </c:pt>
              </c:strCache>
            </c:strRef>
          </c:tx>
          <c:spPr>
            <a:solidFill>
              <a:srgbClr val="003068"/>
            </a:solidFill>
            <a:ln w="25400">
              <a:noFill/>
            </a:ln>
          </c:spPr>
          <c:invertIfNegative val="0"/>
          <c:cat>
            <c:strRef>
              <c:f>'Мониторинговый отчет'!$M$139:$P$139</c:f>
              <c:strCache>
                <c:ptCount val="3"/>
                <c:pt idx="0">
                  <c:v>[drop-down]</c:v>
                </c:pt>
                <c:pt idx="1">
                  <c:v>[drop-down]</c:v>
                </c:pt>
                <c:pt idx="2">
                  <c:v>[drop-down]</c:v>
                </c:pt>
              </c:strCache>
            </c:strRef>
          </c:cat>
          <c:val>
            <c:numRef>
              <c:f>'Мониторинговый отчет'!$M$145:$P$145</c:f>
              <c:numCache>
                <c:formatCode>0</c:formatCode>
                <c:ptCount val="4"/>
                <c:pt idx="0">
                  <c:v>0</c:v>
                </c:pt>
                <c:pt idx="1">
                  <c:v>0</c:v>
                </c:pt>
                <c:pt idx="2">
                  <c:v>0</c:v>
                </c:pt>
              </c:numCache>
            </c:numRef>
          </c:val>
          <c:extLst>
            <c:ext xmlns:c16="http://schemas.microsoft.com/office/drawing/2014/chart" uri="{C3380CC4-5D6E-409C-BE32-E72D297353CC}">
              <c16:uniqueId val="{00000001-9A58-4550-BF49-592AEB26E282}"/>
            </c:ext>
          </c:extLst>
        </c:ser>
        <c:ser>
          <c:idx val="2"/>
          <c:order val="2"/>
          <c:tx>
            <c:strRef>
              <c:f>'Мониторинговый отчет'!$L$144</c:f>
              <c:strCache>
                <c:ptCount val="1"/>
                <c:pt idx="0">
                  <c:v>Промышленность</c:v>
                </c:pt>
              </c:strCache>
            </c:strRef>
          </c:tx>
          <c:spPr>
            <a:solidFill>
              <a:srgbClr val="FCD5B5"/>
            </a:solidFill>
            <a:ln w="25400">
              <a:noFill/>
            </a:ln>
          </c:spPr>
          <c:invertIfNegative val="0"/>
          <c:cat>
            <c:strRef>
              <c:f>'Мониторинговый отчет'!$M$139:$P$139</c:f>
              <c:strCache>
                <c:ptCount val="3"/>
                <c:pt idx="0">
                  <c:v>[drop-down]</c:v>
                </c:pt>
                <c:pt idx="1">
                  <c:v>[drop-down]</c:v>
                </c:pt>
                <c:pt idx="2">
                  <c:v>[drop-down]</c:v>
                </c:pt>
              </c:strCache>
            </c:strRef>
          </c:cat>
          <c:val>
            <c:numRef>
              <c:f>'Мониторинговый отчет'!$M$144:$P$144</c:f>
              <c:numCache>
                <c:formatCode>0</c:formatCode>
                <c:ptCount val="4"/>
                <c:pt idx="0">
                  <c:v>0</c:v>
                </c:pt>
                <c:pt idx="1">
                  <c:v>0</c:v>
                </c:pt>
                <c:pt idx="2">
                  <c:v>0</c:v>
                </c:pt>
              </c:numCache>
            </c:numRef>
          </c:val>
          <c:extLst>
            <c:ext xmlns:c16="http://schemas.microsoft.com/office/drawing/2014/chart" uri="{C3380CC4-5D6E-409C-BE32-E72D297353CC}">
              <c16:uniqueId val="{00000002-9A58-4550-BF49-592AEB26E282}"/>
            </c:ext>
          </c:extLst>
        </c:ser>
        <c:ser>
          <c:idx val="3"/>
          <c:order val="3"/>
          <c:tx>
            <c:strRef>
              <c:f>'Мониторинговый отчет'!$L$143</c:f>
              <c:strCache>
                <c:ptCount val="1"/>
                <c:pt idx="0">
                  <c:v>Общественное освещение</c:v>
                </c:pt>
              </c:strCache>
            </c:strRef>
          </c:tx>
          <c:spPr>
            <a:solidFill>
              <a:srgbClr val="DCE6F1"/>
            </a:solidFill>
            <a:ln w="25400">
              <a:noFill/>
            </a:ln>
          </c:spPr>
          <c:invertIfNegative val="0"/>
          <c:cat>
            <c:strRef>
              <c:f>'Мониторинговый отчет'!$M$139:$P$139</c:f>
              <c:strCache>
                <c:ptCount val="3"/>
                <c:pt idx="0">
                  <c:v>[drop-down]</c:v>
                </c:pt>
                <c:pt idx="1">
                  <c:v>[drop-down]</c:v>
                </c:pt>
                <c:pt idx="2">
                  <c:v>[drop-down]</c:v>
                </c:pt>
              </c:strCache>
            </c:strRef>
          </c:cat>
          <c:val>
            <c:numRef>
              <c:f>'Мониторинговый отчет'!$M$143:$P$143</c:f>
              <c:numCache>
                <c:formatCode>0</c:formatCode>
                <c:ptCount val="4"/>
                <c:pt idx="0">
                  <c:v>0</c:v>
                </c:pt>
                <c:pt idx="1">
                  <c:v>0</c:v>
                </c:pt>
                <c:pt idx="2">
                  <c:v>0</c:v>
                </c:pt>
              </c:numCache>
            </c:numRef>
          </c:val>
          <c:extLst>
            <c:ext xmlns:c16="http://schemas.microsoft.com/office/drawing/2014/chart" uri="{C3380CC4-5D6E-409C-BE32-E72D297353CC}">
              <c16:uniqueId val="{00000003-9A58-4550-BF49-592AEB26E282}"/>
            </c:ext>
          </c:extLst>
        </c:ser>
        <c:ser>
          <c:idx val="4"/>
          <c:order val="4"/>
          <c:tx>
            <c:strRef>
              <c:f>'Мониторинговый отчет'!$L$142</c:f>
              <c:strCache>
                <c:ptCount val="1"/>
                <c:pt idx="0">
                  <c:v>Жилищный</c:v>
                </c:pt>
              </c:strCache>
            </c:strRef>
          </c:tx>
          <c:spPr>
            <a:solidFill>
              <a:srgbClr val="97B42A"/>
            </a:solidFill>
            <a:ln w="25400">
              <a:noFill/>
            </a:ln>
          </c:spPr>
          <c:invertIfNegative val="0"/>
          <c:cat>
            <c:strRef>
              <c:f>'Мониторинговый отчет'!$M$139:$P$139</c:f>
              <c:strCache>
                <c:ptCount val="3"/>
                <c:pt idx="0">
                  <c:v>[drop-down]</c:v>
                </c:pt>
                <c:pt idx="1">
                  <c:v>[drop-down]</c:v>
                </c:pt>
                <c:pt idx="2">
                  <c:v>[drop-down]</c:v>
                </c:pt>
              </c:strCache>
            </c:strRef>
          </c:cat>
          <c:val>
            <c:numRef>
              <c:f>'Мониторинговый отчет'!$M$142:$P$142</c:f>
              <c:numCache>
                <c:formatCode>0</c:formatCode>
                <c:ptCount val="4"/>
                <c:pt idx="0">
                  <c:v>0</c:v>
                </c:pt>
                <c:pt idx="1">
                  <c:v>0</c:v>
                </c:pt>
                <c:pt idx="2">
                  <c:v>0</c:v>
                </c:pt>
              </c:numCache>
            </c:numRef>
          </c:val>
          <c:extLst>
            <c:ext xmlns:c16="http://schemas.microsoft.com/office/drawing/2014/chart" uri="{C3380CC4-5D6E-409C-BE32-E72D297353CC}">
              <c16:uniqueId val="{00000004-9A58-4550-BF49-592AEB26E282}"/>
            </c:ext>
          </c:extLst>
        </c:ser>
        <c:ser>
          <c:idx val="5"/>
          <c:order val="5"/>
          <c:tx>
            <c:strRef>
              <c:f>'Мониторинговый отчет'!$L$141</c:f>
              <c:strCache>
                <c:ptCount val="1"/>
                <c:pt idx="0">
                  <c:v>Третичный</c:v>
                </c:pt>
              </c:strCache>
            </c:strRef>
          </c:tx>
          <c:spPr>
            <a:solidFill>
              <a:srgbClr val="FFD500"/>
            </a:solidFill>
            <a:ln w="25400">
              <a:noFill/>
            </a:ln>
          </c:spPr>
          <c:invertIfNegative val="0"/>
          <c:cat>
            <c:strRef>
              <c:f>'Мониторинговый отчет'!$M$139:$P$139</c:f>
              <c:strCache>
                <c:ptCount val="3"/>
                <c:pt idx="0">
                  <c:v>[drop-down]</c:v>
                </c:pt>
                <c:pt idx="1">
                  <c:v>[drop-down]</c:v>
                </c:pt>
                <c:pt idx="2">
                  <c:v>[drop-down]</c:v>
                </c:pt>
              </c:strCache>
            </c:strRef>
          </c:cat>
          <c:val>
            <c:numRef>
              <c:f>'Мониторинговый отчет'!$M$141:$P$141</c:f>
              <c:numCache>
                <c:formatCode>0</c:formatCode>
                <c:ptCount val="4"/>
                <c:pt idx="0">
                  <c:v>0</c:v>
                </c:pt>
                <c:pt idx="1">
                  <c:v>0</c:v>
                </c:pt>
                <c:pt idx="2">
                  <c:v>0</c:v>
                </c:pt>
              </c:numCache>
            </c:numRef>
          </c:val>
          <c:extLst>
            <c:ext xmlns:c16="http://schemas.microsoft.com/office/drawing/2014/chart" uri="{C3380CC4-5D6E-409C-BE32-E72D297353CC}">
              <c16:uniqueId val="{00000005-9A58-4550-BF49-592AEB26E282}"/>
            </c:ext>
          </c:extLst>
        </c:ser>
        <c:ser>
          <c:idx val="6"/>
          <c:order val="6"/>
          <c:tx>
            <c:strRef>
              <c:f>'Мониторинговый отчет'!$L$140</c:f>
              <c:strCache>
                <c:ptCount val="1"/>
                <c:pt idx="0">
                  <c:v>Муниципальный</c:v>
                </c:pt>
              </c:strCache>
            </c:strRef>
          </c:tx>
          <c:spPr>
            <a:solidFill>
              <a:srgbClr val="006AB3"/>
            </a:solidFill>
            <a:ln w="25400">
              <a:noFill/>
            </a:ln>
          </c:spPr>
          <c:invertIfNegative val="0"/>
          <c:cat>
            <c:strRef>
              <c:f>'Мониторинговый отчет'!$M$139:$P$139</c:f>
              <c:strCache>
                <c:ptCount val="3"/>
                <c:pt idx="0">
                  <c:v>[drop-down]</c:v>
                </c:pt>
                <c:pt idx="1">
                  <c:v>[drop-down]</c:v>
                </c:pt>
                <c:pt idx="2">
                  <c:v>[drop-down]</c:v>
                </c:pt>
              </c:strCache>
            </c:strRef>
          </c:cat>
          <c:val>
            <c:numRef>
              <c:f>'Мониторинговый отчет'!$M$140:$P$140</c:f>
              <c:numCache>
                <c:formatCode>0</c:formatCode>
                <c:ptCount val="4"/>
                <c:pt idx="0">
                  <c:v>0</c:v>
                </c:pt>
                <c:pt idx="1">
                  <c:v>0</c:v>
                </c:pt>
                <c:pt idx="2">
                  <c:v>0</c:v>
                </c:pt>
              </c:numCache>
            </c:numRef>
          </c:val>
          <c:extLst>
            <c:ext xmlns:c16="http://schemas.microsoft.com/office/drawing/2014/chart" uri="{C3380CC4-5D6E-409C-BE32-E72D297353CC}">
              <c16:uniqueId val="{00000006-9A58-4550-BF49-592AEB26E282}"/>
            </c:ext>
          </c:extLst>
        </c:ser>
        <c:dLbls>
          <c:showLegendKey val="0"/>
          <c:showVal val="0"/>
          <c:showCatName val="0"/>
          <c:showSerName val="0"/>
          <c:showPercent val="0"/>
          <c:showBubbleSize val="0"/>
        </c:dLbls>
        <c:gapWidth val="75"/>
        <c:overlap val="100"/>
        <c:axId val="150799360"/>
        <c:axId val="150285120"/>
      </c:barChart>
      <c:catAx>
        <c:axId val="150799360"/>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3300"/>
                </a:solidFill>
                <a:latin typeface="Arial"/>
                <a:ea typeface="Arial"/>
                <a:cs typeface="Arial"/>
              </a:defRPr>
            </a:pPr>
            <a:endParaRPr lang="ru-RU"/>
          </a:p>
        </c:txPr>
        <c:crossAx val="150285120"/>
        <c:crosses val="autoZero"/>
        <c:auto val="1"/>
        <c:lblAlgn val="ctr"/>
        <c:lblOffset val="100"/>
        <c:noMultiLvlLbl val="0"/>
      </c:catAx>
      <c:valAx>
        <c:axId val="150285120"/>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МВтч/год</a:t>
                </a:r>
              </a:p>
            </c:rich>
          </c:tx>
          <c:layout>
            <c:manualLayout>
              <c:xMode val="edge"/>
              <c:yMode val="edge"/>
              <c:x val="1.2112917539983762E-2"/>
              <c:y val="0.37332132376441873"/>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3300"/>
                </a:solidFill>
                <a:latin typeface="Arial"/>
                <a:ea typeface="Arial"/>
                <a:cs typeface="Arial"/>
              </a:defRPr>
            </a:pPr>
            <a:endParaRPr lang="ru-RU"/>
          </a:p>
        </c:txPr>
        <c:crossAx val="150799360"/>
        <c:crosses val="autoZero"/>
        <c:crossBetween val="between"/>
      </c:valAx>
      <c:spPr>
        <a:noFill/>
        <a:ln w="25400">
          <a:noFill/>
        </a:ln>
      </c:spPr>
    </c:plotArea>
    <c:legend>
      <c:legendPos val="r"/>
      <c:layout>
        <c:manualLayout>
          <c:xMode val="edge"/>
          <c:yMode val="edge"/>
          <c:x val="0.82733812949640284"/>
          <c:y val="0.18819226932426802"/>
          <c:w val="0.15971223021582734"/>
          <c:h val="0.59040706627538719"/>
        </c:manualLayout>
      </c:layout>
      <c:overlay val="0"/>
      <c:spPr>
        <a:noFill/>
        <a:ln w="25400">
          <a:noFill/>
        </a:ln>
      </c:spPr>
      <c:txPr>
        <a:bodyPr/>
        <a:lstStyle/>
        <a:p>
          <a:pPr>
            <a:defRPr sz="845" b="0" i="0" u="none" strike="noStrike" baseline="0">
              <a:solidFill>
                <a:srgbClr val="003300"/>
              </a:solidFill>
              <a:latin typeface="Arial"/>
              <a:ea typeface="Arial"/>
              <a:cs typeface="Arial"/>
            </a:defRPr>
          </a:pPr>
          <a:endParaRPr lang="ru-RU"/>
        </a:p>
      </c:txPr>
    </c:legend>
    <c:plotVisOnly val="1"/>
    <c:dispBlanksAs val="gap"/>
    <c:showDLblsOverMax val="0"/>
  </c:chart>
  <c:spPr>
    <a:solidFill>
      <a:srgbClr val="FFFFFF"/>
    </a:solidFill>
    <a:ln w="3175">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111" l="0.70000000000000107" r="0.70000000000000107" t="0.75000000000000111" header="0.30000000000000004" footer="0.30000000000000004"/>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Тепло/холод</a:t>
            </a:r>
          </a:p>
        </c:rich>
      </c:tx>
      <c:layout>
        <c:manualLayout>
          <c:xMode val="edge"/>
          <c:yMode val="edge"/>
          <c:x val="0.38966929133858269"/>
          <c:y val="1.6806858187095212E-2"/>
        </c:manualLayout>
      </c:layout>
      <c:overlay val="0"/>
      <c:spPr>
        <a:noFill/>
        <a:ln w="25400">
          <a:noFill/>
        </a:ln>
      </c:spPr>
    </c:title>
    <c:autoTitleDeleted val="0"/>
    <c:plotArea>
      <c:layout>
        <c:manualLayout>
          <c:layoutTarget val="inner"/>
          <c:xMode val="edge"/>
          <c:yMode val="edge"/>
          <c:x val="0.19858835482376805"/>
          <c:y val="0.16107854165288202"/>
          <c:w val="0.511988525153521"/>
          <c:h val="0.6985760603453981"/>
        </c:manualLayout>
      </c:layout>
      <c:barChart>
        <c:barDir val="col"/>
        <c:grouping val="clustered"/>
        <c:varyColors val="0"/>
        <c:ser>
          <c:idx val="1"/>
          <c:order val="0"/>
          <c:tx>
            <c:strRef>
              <c:f>'Мониторинговый отчет'!$R$186</c:f>
              <c:strCache>
                <c:ptCount val="1"/>
                <c:pt idx="0">
                  <c:v>Потребление тепла/холода</c:v>
                </c:pt>
              </c:strCache>
            </c:strRef>
          </c:tx>
          <c:spPr>
            <a:solidFill>
              <a:srgbClr val="97B42A"/>
            </a:solidFill>
            <a:ln w="25400">
              <a:noFill/>
            </a:ln>
          </c:spPr>
          <c:invertIfNegative val="0"/>
          <c:cat>
            <c:strRef>
              <c:f>'Мониторинговый отчет'!$S$180:$V$180</c:f>
              <c:strCache>
                <c:ptCount val="3"/>
                <c:pt idx="0">
                  <c:v>[drop-down]</c:v>
                </c:pt>
                <c:pt idx="1">
                  <c:v>[drop-down]</c:v>
                </c:pt>
                <c:pt idx="2">
                  <c:v>[drop-down]</c:v>
                </c:pt>
              </c:strCache>
            </c:strRef>
          </c:cat>
          <c:val>
            <c:numRef>
              <c:f>'Мониторинговый отчет'!$S$186:$V$186</c:f>
              <c:numCache>
                <c:formatCode>General</c:formatCode>
                <c:ptCount val="4"/>
                <c:pt idx="0">
                  <c:v>0</c:v>
                </c:pt>
                <c:pt idx="1">
                  <c:v>0</c:v>
                </c:pt>
                <c:pt idx="2">
                  <c:v>0</c:v>
                </c:pt>
              </c:numCache>
            </c:numRef>
          </c:val>
          <c:extLst>
            <c:ext xmlns:c16="http://schemas.microsoft.com/office/drawing/2014/chart" uri="{C3380CC4-5D6E-409C-BE32-E72D297353CC}">
              <c16:uniqueId val="{00000000-1E66-4D44-9563-0EC3DC814FB3}"/>
            </c:ext>
          </c:extLst>
        </c:ser>
        <c:ser>
          <c:idx val="2"/>
          <c:order val="1"/>
          <c:tx>
            <c:strRef>
              <c:f>'Мониторинговый отчет'!$R$183</c:f>
              <c:strCache>
                <c:ptCount val="1"/>
                <c:pt idx="0">
                  <c:v>Производство тепла/холода за счет ВИЭ</c:v>
                </c:pt>
              </c:strCache>
            </c:strRef>
          </c:tx>
          <c:spPr>
            <a:solidFill>
              <a:srgbClr val="EBF1DE"/>
            </a:solidFill>
            <a:ln w="25400">
              <a:noFill/>
            </a:ln>
          </c:spPr>
          <c:invertIfNegative val="0"/>
          <c:cat>
            <c:strRef>
              <c:f>'Мониторинговый отчет'!$S$180:$V$180</c:f>
              <c:strCache>
                <c:ptCount val="3"/>
                <c:pt idx="0">
                  <c:v>[drop-down]</c:v>
                </c:pt>
                <c:pt idx="1">
                  <c:v>[drop-down]</c:v>
                </c:pt>
                <c:pt idx="2">
                  <c:v>[drop-down]</c:v>
                </c:pt>
              </c:strCache>
            </c:strRef>
          </c:cat>
          <c:val>
            <c:numRef>
              <c:f>'Мониторинговый отчет'!$S$183:$V$183</c:f>
              <c:numCache>
                <c:formatCode>0</c:formatCode>
                <c:ptCount val="4"/>
                <c:pt idx="0">
                  <c:v>0</c:v>
                </c:pt>
                <c:pt idx="1">
                  <c:v>0</c:v>
                </c:pt>
                <c:pt idx="2">
                  <c:v>0</c:v>
                </c:pt>
              </c:numCache>
            </c:numRef>
          </c:val>
          <c:extLst>
            <c:ext xmlns:c16="http://schemas.microsoft.com/office/drawing/2014/chart" uri="{C3380CC4-5D6E-409C-BE32-E72D297353CC}">
              <c16:uniqueId val="{00000001-1E66-4D44-9563-0EC3DC814FB3}"/>
            </c:ext>
          </c:extLst>
        </c:ser>
        <c:ser>
          <c:idx val="3"/>
          <c:order val="2"/>
          <c:tx>
            <c:strRef>
              <c:f>'Мониторинговый отчет'!$R$184</c:f>
              <c:strCache>
                <c:ptCount val="1"/>
                <c:pt idx="0">
                  <c:v>Производство тепла/холода не за счет ВИЭ</c:v>
                </c:pt>
              </c:strCache>
            </c:strRef>
          </c:tx>
          <c:spPr>
            <a:solidFill>
              <a:srgbClr val="FFD500"/>
            </a:solidFill>
            <a:ln w="25400">
              <a:noFill/>
            </a:ln>
          </c:spPr>
          <c:invertIfNegative val="0"/>
          <c:cat>
            <c:strRef>
              <c:f>'Мониторинговый отчет'!$S$180:$V$180</c:f>
              <c:strCache>
                <c:ptCount val="3"/>
                <c:pt idx="0">
                  <c:v>[drop-down]</c:v>
                </c:pt>
                <c:pt idx="1">
                  <c:v>[drop-down]</c:v>
                </c:pt>
                <c:pt idx="2">
                  <c:v>[drop-down]</c:v>
                </c:pt>
              </c:strCache>
            </c:strRef>
          </c:cat>
          <c:val>
            <c:numRef>
              <c:f>'Мониторинговый отчет'!$S$184:$V$184</c:f>
              <c:numCache>
                <c:formatCode>General</c:formatCode>
                <c:ptCount val="4"/>
                <c:pt idx="0" formatCode="0">
                  <c:v>0</c:v>
                </c:pt>
                <c:pt idx="1">
                  <c:v>0</c:v>
                </c:pt>
                <c:pt idx="2">
                  <c:v>0</c:v>
                </c:pt>
              </c:numCache>
            </c:numRef>
          </c:val>
          <c:extLst>
            <c:ext xmlns:c16="http://schemas.microsoft.com/office/drawing/2014/chart" uri="{C3380CC4-5D6E-409C-BE32-E72D297353CC}">
              <c16:uniqueId val="{00000002-1E66-4D44-9563-0EC3DC814FB3}"/>
            </c:ext>
          </c:extLst>
        </c:ser>
        <c:dLbls>
          <c:showLegendKey val="0"/>
          <c:showVal val="0"/>
          <c:showCatName val="0"/>
          <c:showSerName val="0"/>
          <c:showPercent val="0"/>
          <c:showBubbleSize val="0"/>
        </c:dLbls>
        <c:gapWidth val="150"/>
        <c:axId val="150798336"/>
        <c:axId val="150287424"/>
      </c:barChart>
      <c:catAx>
        <c:axId val="150798336"/>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3300"/>
                </a:solidFill>
                <a:latin typeface="Arial"/>
                <a:ea typeface="Arial"/>
                <a:cs typeface="Arial"/>
              </a:defRPr>
            </a:pPr>
            <a:endParaRPr lang="ru-RU"/>
          </a:p>
        </c:txPr>
        <c:crossAx val="150287424"/>
        <c:crosses val="autoZero"/>
        <c:auto val="1"/>
        <c:lblAlgn val="ctr"/>
        <c:lblOffset val="100"/>
        <c:noMultiLvlLbl val="0"/>
      </c:catAx>
      <c:valAx>
        <c:axId val="150287424"/>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МВтч/год</a:t>
                </a:r>
              </a:p>
            </c:rich>
          </c:tx>
          <c:layout>
            <c:manualLayout>
              <c:xMode val="edge"/>
              <c:yMode val="edge"/>
              <c:x val="1.5452144817775642E-2"/>
              <c:y val="0.34867216683238828"/>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3300"/>
                </a:solidFill>
                <a:latin typeface="Arial"/>
                <a:ea typeface="Arial"/>
                <a:cs typeface="Arial"/>
              </a:defRPr>
            </a:pPr>
            <a:endParaRPr lang="ru-RU"/>
          </a:p>
        </c:txPr>
        <c:crossAx val="150798336"/>
        <c:crosses val="autoZero"/>
        <c:crossBetween val="between"/>
      </c:valAx>
      <c:spPr>
        <a:solidFill>
          <a:srgbClr val="FFFFFF"/>
        </a:solidFill>
        <a:ln w="25400">
          <a:noFill/>
        </a:ln>
      </c:spPr>
    </c:plotArea>
    <c:legend>
      <c:legendPos val="r"/>
      <c:layout>
        <c:manualLayout>
          <c:xMode val="edge"/>
          <c:yMode val="edge"/>
          <c:x val="0.74809208390935866"/>
          <c:y val="0.47440273037542663"/>
          <c:w val="0.21984748852958269"/>
          <c:h val="0.44368600682593856"/>
        </c:manualLayout>
      </c:layout>
      <c:overlay val="0"/>
      <c:spPr>
        <a:noFill/>
        <a:ln w="25400">
          <a:noFill/>
        </a:ln>
      </c:spPr>
      <c:txPr>
        <a:bodyPr/>
        <a:lstStyle/>
        <a:p>
          <a:pPr>
            <a:defRPr sz="845" b="0" i="0" u="none" strike="noStrike" baseline="0">
              <a:solidFill>
                <a:srgbClr val="003300"/>
              </a:solidFill>
              <a:latin typeface="Arial"/>
              <a:ea typeface="Arial"/>
              <a:cs typeface="Arial"/>
            </a:defRPr>
          </a:pPr>
          <a:endParaRPr lang="ru-RU"/>
        </a:p>
      </c:txPr>
    </c:legend>
    <c:plotVisOnly val="1"/>
    <c:dispBlanksAs val="gap"/>
    <c:showDLblsOverMax val="0"/>
  </c:chart>
  <c:spPr>
    <a:solidFill>
      <a:srgbClr val="FFFFFF"/>
    </a:solidFill>
    <a:ln w="3175">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191038350082796"/>
          <c:y val="6.0298804133445821E-2"/>
          <c:w val="0.36176681670015937"/>
          <c:h val="0.80364336457422803"/>
        </c:manualLayout>
      </c:layout>
      <c:barChart>
        <c:barDir val="col"/>
        <c:grouping val="stacked"/>
        <c:varyColors val="0"/>
        <c:ser>
          <c:idx val="7"/>
          <c:order val="0"/>
          <c:tx>
            <c:strRef>
              <c:f>'Отчет о смягчении последствий'!$Y$27</c:f>
              <c:strCache>
                <c:ptCount val="1"/>
                <c:pt idx="0">
                  <c:v>Неэнергетические сектора</c:v>
                </c:pt>
              </c:strCache>
            </c:strRef>
          </c:tx>
          <c:spPr>
            <a:solidFill>
              <a:srgbClr val="00883B"/>
            </a:solidFill>
            <a:ln w="25400">
              <a:noFill/>
            </a:ln>
          </c:spPr>
          <c:invertIfNegative val="0"/>
          <c:cat>
            <c:strRef>
              <c:f>'Отчет о смягчении последствий'!$C$8</c:f>
              <c:strCache>
                <c:ptCount val="1"/>
                <c:pt idx="0">
                  <c:v>[drop-down]</c:v>
                </c:pt>
              </c:strCache>
            </c:strRef>
          </c:cat>
          <c:val>
            <c:numRef>
              <c:f>'Отчет о смягчении последствий'!$Z$27</c:f>
              <c:numCache>
                <c:formatCode>0</c:formatCode>
                <c:ptCount val="1"/>
                <c:pt idx="0">
                  <c:v>0</c:v>
                </c:pt>
              </c:numCache>
            </c:numRef>
          </c:val>
          <c:extLst>
            <c:ext xmlns:c16="http://schemas.microsoft.com/office/drawing/2014/chart" uri="{C3380CC4-5D6E-409C-BE32-E72D297353CC}">
              <c16:uniqueId val="{00000000-F13F-4E22-B0A3-E0CCC8D96FC5}"/>
            </c:ext>
          </c:extLst>
        </c:ser>
        <c:ser>
          <c:idx val="5"/>
          <c:order val="1"/>
          <c:tx>
            <c:strRef>
              <c:f>'Отчет о смягчении последствий'!$Y$26</c:f>
              <c:strCache>
                <c:ptCount val="1"/>
                <c:pt idx="0">
                  <c:v>Другое</c:v>
                </c:pt>
              </c:strCache>
            </c:strRef>
          </c:tx>
          <c:spPr>
            <a:solidFill>
              <a:srgbClr val="D9D9D9"/>
            </a:solidFill>
            <a:ln w="25400">
              <a:noFill/>
            </a:ln>
          </c:spPr>
          <c:invertIfNegative val="0"/>
          <c:cat>
            <c:strRef>
              <c:f>'Отчет о смягчении последствий'!$C$8</c:f>
              <c:strCache>
                <c:ptCount val="1"/>
                <c:pt idx="0">
                  <c:v>[drop-down]</c:v>
                </c:pt>
              </c:strCache>
            </c:strRef>
          </c:cat>
          <c:val>
            <c:numRef>
              <c:f>'Отчет о смягчении последствий'!$Z$26</c:f>
              <c:numCache>
                <c:formatCode>0</c:formatCode>
                <c:ptCount val="1"/>
                <c:pt idx="0">
                  <c:v>0</c:v>
                </c:pt>
              </c:numCache>
            </c:numRef>
          </c:val>
          <c:extLst>
            <c:ext xmlns:c16="http://schemas.microsoft.com/office/drawing/2014/chart" uri="{C3380CC4-5D6E-409C-BE32-E72D297353CC}">
              <c16:uniqueId val="{00000001-F13F-4E22-B0A3-E0CCC8D96FC5}"/>
            </c:ext>
          </c:extLst>
        </c:ser>
        <c:ser>
          <c:idx val="4"/>
          <c:order val="2"/>
          <c:tx>
            <c:strRef>
              <c:f>'Отчет о смягчении последствий'!$Y$25</c:f>
              <c:strCache>
                <c:ptCount val="1"/>
                <c:pt idx="0">
                  <c:v>Транспорт</c:v>
                </c:pt>
              </c:strCache>
            </c:strRef>
          </c:tx>
          <c:spPr>
            <a:solidFill>
              <a:srgbClr val="003068"/>
            </a:solidFill>
            <a:ln w="25400">
              <a:noFill/>
            </a:ln>
          </c:spPr>
          <c:invertIfNegative val="0"/>
          <c:cat>
            <c:strRef>
              <c:f>'Отчет о смягчении последствий'!$C$8</c:f>
              <c:strCache>
                <c:ptCount val="1"/>
                <c:pt idx="0">
                  <c:v>[drop-down]</c:v>
                </c:pt>
              </c:strCache>
            </c:strRef>
          </c:cat>
          <c:val>
            <c:numRef>
              <c:f>'Отчет о смягчении последствий'!$Z$25</c:f>
              <c:numCache>
                <c:formatCode>0</c:formatCode>
                <c:ptCount val="1"/>
                <c:pt idx="0">
                  <c:v>0</c:v>
                </c:pt>
              </c:numCache>
            </c:numRef>
          </c:val>
          <c:extLst>
            <c:ext xmlns:c16="http://schemas.microsoft.com/office/drawing/2014/chart" uri="{C3380CC4-5D6E-409C-BE32-E72D297353CC}">
              <c16:uniqueId val="{00000002-F13F-4E22-B0A3-E0CCC8D96FC5}"/>
            </c:ext>
          </c:extLst>
        </c:ser>
        <c:ser>
          <c:idx val="6"/>
          <c:order val="3"/>
          <c:tx>
            <c:strRef>
              <c:f>'Отчет о смягчении последствий'!$Y$24</c:f>
              <c:strCache>
                <c:ptCount val="1"/>
                <c:pt idx="0">
                  <c:v>Промышленность</c:v>
                </c:pt>
              </c:strCache>
            </c:strRef>
          </c:tx>
          <c:spPr>
            <a:solidFill>
              <a:srgbClr val="FCD6B6"/>
            </a:solidFill>
            <a:ln w="25400">
              <a:noFill/>
            </a:ln>
          </c:spPr>
          <c:invertIfNegative val="0"/>
          <c:cat>
            <c:strRef>
              <c:f>'Отчет о смягчении последствий'!$C$8</c:f>
              <c:strCache>
                <c:ptCount val="1"/>
                <c:pt idx="0">
                  <c:v>[drop-down]</c:v>
                </c:pt>
              </c:strCache>
            </c:strRef>
          </c:cat>
          <c:val>
            <c:numRef>
              <c:f>'Отчет о смягчении последствий'!$Z$24</c:f>
              <c:numCache>
                <c:formatCode>0</c:formatCode>
                <c:ptCount val="1"/>
                <c:pt idx="0">
                  <c:v>0</c:v>
                </c:pt>
              </c:numCache>
            </c:numRef>
          </c:val>
          <c:extLst>
            <c:ext xmlns:c16="http://schemas.microsoft.com/office/drawing/2014/chart" uri="{C3380CC4-5D6E-409C-BE32-E72D297353CC}">
              <c16:uniqueId val="{00000003-F13F-4E22-B0A3-E0CCC8D96FC5}"/>
            </c:ext>
          </c:extLst>
        </c:ser>
        <c:ser>
          <c:idx val="3"/>
          <c:order val="4"/>
          <c:tx>
            <c:strRef>
              <c:f>'Отчет о смягчении последствий'!$Y$23</c:f>
              <c:strCache>
                <c:ptCount val="1"/>
                <c:pt idx="0">
                  <c:v>Общественное освещение</c:v>
                </c:pt>
              </c:strCache>
            </c:strRef>
          </c:tx>
          <c:spPr>
            <a:solidFill>
              <a:srgbClr val="DCE6F1"/>
            </a:solidFill>
            <a:ln w="25400">
              <a:noFill/>
            </a:ln>
          </c:spPr>
          <c:invertIfNegative val="0"/>
          <c:cat>
            <c:strRef>
              <c:f>'Отчет о смягчении последствий'!$C$8</c:f>
              <c:strCache>
                <c:ptCount val="1"/>
                <c:pt idx="0">
                  <c:v>[drop-down]</c:v>
                </c:pt>
              </c:strCache>
            </c:strRef>
          </c:cat>
          <c:val>
            <c:numRef>
              <c:f>'Отчет о смягчении последствий'!$Z$23</c:f>
              <c:numCache>
                <c:formatCode>0</c:formatCode>
                <c:ptCount val="1"/>
                <c:pt idx="0">
                  <c:v>0</c:v>
                </c:pt>
              </c:numCache>
            </c:numRef>
          </c:val>
          <c:extLst>
            <c:ext xmlns:c16="http://schemas.microsoft.com/office/drawing/2014/chart" uri="{C3380CC4-5D6E-409C-BE32-E72D297353CC}">
              <c16:uniqueId val="{00000004-F13F-4E22-B0A3-E0CCC8D96FC5}"/>
            </c:ext>
          </c:extLst>
        </c:ser>
        <c:ser>
          <c:idx val="2"/>
          <c:order val="5"/>
          <c:tx>
            <c:strRef>
              <c:f>'Отчет о смягчении последствий'!$Y$22</c:f>
              <c:strCache>
                <c:ptCount val="1"/>
                <c:pt idx="0">
                  <c:v>Жилищный</c:v>
                </c:pt>
              </c:strCache>
            </c:strRef>
          </c:tx>
          <c:spPr>
            <a:solidFill>
              <a:srgbClr val="97B42A"/>
            </a:solidFill>
            <a:ln w="25400">
              <a:noFill/>
            </a:ln>
          </c:spPr>
          <c:invertIfNegative val="0"/>
          <c:cat>
            <c:strRef>
              <c:f>'Отчет о смягчении последствий'!$C$8</c:f>
              <c:strCache>
                <c:ptCount val="1"/>
                <c:pt idx="0">
                  <c:v>[drop-down]</c:v>
                </c:pt>
              </c:strCache>
            </c:strRef>
          </c:cat>
          <c:val>
            <c:numRef>
              <c:f>'Отчет о смягчении последствий'!$Z$22</c:f>
              <c:numCache>
                <c:formatCode>0</c:formatCode>
                <c:ptCount val="1"/>
                <c:pt idx="0">
                  <c:v>0</c:v>
                </c:pt>
              </c:numCache>
            </c:numRef>
          </c:val>
          <c:extLst>
            <c:ext xmlns:c16="http://schemas.microsoft.com/office/drawing/2014/chart" uri="{C3380CC4-5D6E-409C-BE32-E72D297353CC}">
              <c16:uniqueId val="{00000005-F13F-4E22-B0A3-E0CCC8D96FC5}"/>
            </c:ext>
          </c:extLst>
        </c:ser>
        <c:ser>
          <c:idx val="1"/>
          <c:order val="6"/>
          <c:tx>
            <c:strRef>
              <c:f>'Отчет о смягчении последствий'!$Y$21</c:f>
              <c:strCache>
                <c:ptCount val="1"/>
                <c:pt idx="0">
                  <c:v>Третичный</c:v>
                </c:pt>
              </c:strCache>
            </c:strRef>
          </c:tx>
          <c:spPr>
            <a:solidFill>
              <a:srgbClr val="FFD500"/>
            </a:solidFill>
            <a:ln w="25400">
              <a:noFill/>
            </a:ln>
          </c:spPr>
          <c:invertIfNegative val="0"/>
          <c:cat>
            <c:strRef>
              <c:f>'Отчет о смягчении последствий'!$C$8</c:f>
              <c:strCache>
                <c:ptCount val="1"/>
                <c:pt idx="0">
                  <c:v>[drop-down]</c:v>
                </c:pt>
              </c:strCache>
            </c:strRef>
          </c:cat>
          <c:val>
            <c:numRef>
              <c:f>'Отчет о смягчении последствий'!$Z$21</c:f>
              <c:numCache>
                <c:formatCode>0</c:formatCode>
                <c:ptCount val="1"/>
                <c:pt idx="0">
                  <c:v>0</c:v>
                </c:pt>
              </c:numCache>
            </c:numRef>
          </c:val>
          <c:extLst>
            <c:ext xmlns:c16="http://schemas.microsoft.com/office/drawing/2014/chart" uri="{C3380CC4-5D6E-409C-BE32-E72D297353CC}">
              <c16:uniqueId val="{00000006-F13F-4E22-B0A3-E0CCC8D96FC5}"/>
            </c:ext>
          </c:extLst>
        </c:ser>
        <c:ser>
          <c:idx val="0"/>
          <c:order val="7"/>
          <c:tx>
            <c:strRef>
              <c:f>'Отчет о смягчении последствий'!$Y$20</c:f>
              <c:strCache>
                <c:ptCount val="1"/>
                <c:pt idx="0">
                  <c:v>Муниципальный</c:v>
                </c:pt>
              </c:strCache>
            </c:strRef>
          </c:tx>
          <c:spPr>
            <a:solidFill>
              <a:srgbClr val="006AB3"/>
            </a:solidFill>
            <a:ln w="25400">
              <a:noFill/>
            </a:ln>
          </c:spPr>
          <c:invertIfNegative val="0"/>
          <c:cat>
            <c:strRef>
              <c:f>'Отчет о смягчении последствий'!$C$8</c:f>
              <c:strCache>
                <c:ptCount val="1"/>
                <c:pt idx="0">
                  <c:v>[drop-down]</c:v>
                </c:pt>
              </c:strCache>
            </c:strRef>
          </c:cat>
          <c:val>
            <c:numRef>
              <c:f>'Отчет о смягчении последствий'!$Z$20</c:f>
              <c:numCache>
                <c:formatCode>0</c:formatCode>
                <c:ptCount val="1"/>
                <c:pt idx="0">
                  <c:v>0</c:v>
                </c:pt>
              </c:numCache>
            </c:numRef>
          </c:val>
          <c:extLst>
            <c:ext xmlns:c16="http://schemas.microsoft.com/office/drawing/2014/chart" uri="{C3380CC4-5D6E-409C-BE32-E72D297353CC}">
              <c16:uniqueId val="{00000007-F13F-4E22-B0A3-E0CCC8D96FC5}"/>
            </c:ext>
          </c:extLst>
        </c:ser>
        <c:dLbls>
          <c:showLegendKey val="0"/>
          <c:showVal val="0"/>
          <c:showCatName val="0"/>
          <c:showSerName val="0"/>
          <c:showPercent val="0"/>
          <c:showBubbleSize val="0"/>
        </c:dLbls>
        <c:gapWidth val="75"/>
        <c:overlap val="100"/>
        <c:axId val="162056704"/>
        <c:axId val="162107328"/>
      </c:barChart>
      <c:catAx>
        <c:axId val="162056704"/>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3300"/>
                </a:solidFill>
                <a:latin typeface="Arial"/>
                <a:ea typeface="Arial"/>
                <a:cs typeface="Arial"/>
              </a:defRPr>
            </a:pPr>
            <a:endParaRPr lang="ru-RU"/>
          </a:p>
        </c:txPr>
        <c:crossAx val="162107328"/>
        <c:crosses val="autoZero"/>
        <c:auto val="1"/>
        <c:lblAlgn val="ctr"/>
        <c:lblOffset val="100"/>
        <c:noMultiLvlLbl val="0"/>
      </c:catAx>
      <c:valAx>
        <c:axId val="162107328"/>
        <c:scaling>
          <c:orientation val="minMax"/>
        </c:scaling>
        <c:delete val="0"/>
        <c:axPos val="l"/>
        <c:title>
          <c:tx>
            <c:rich>
              <a:bodyPr/>
              <a:lstStyle/>
              <a:p>
                <a:pPr>
                  <a:defRPr sz="900" b="1" i="0" u="none" strike="noStrike" baseline="0">
                    <a:solidFill>
                      <a:srgbClr val="000000"/>
                    </a:solidFill>
                    <a:latin typeface="Arial"/>
                    <a:ea typeface="Arial"/>
                    <a:cs typeface="Arial"/>
                  </a:defRPr>
                </a:pPr>
                <a:r>
                  <a:rPr lang="en-GB"/>
                  <a:t>тонны CO2/CO2 экв./год</a:t>
                </a:r>
              </a:p>
            </c:rich>
          </c:tx>
          <c:layout>
            <c:manualLayout>
              <c:xMode val="edge"/>
              <c:yMode val="edge"/>
              <c:x val="1.6430758655168104E-2"/>
              <c:y val="0.11382660500770737"/>
            </c:manualLayout>
          </c:layout>
          <c:overlay val="0"/>
          <c:spPr>
            <a:noFill/>
            <a:ln w="25400">
              <a:noFill/>
            </a:ln>
          </c:spPr>
        </c:title>
        <c:numFmt formatCode="0"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62056704"/>
        <c:crosses val="autoZero"/>
        <c:crossBetween val="between"/>
      </c:valAx>
      <c:spPr>
        <a:noFill/>
        <a:ln w="25400">
          <a:noFill/>
        </a:ln>
      </c:spPr>
    </c:plotArea>
    <c:legend>
      <c:legendPos val="r"/>
      <c:layout>
        <c:manualLayout>
          <c:xMode val="edge"/>
          <c:yMode val="edge"/>
          <c:x val="0.59821616047994008"/>
          <c:y val="9.5238511852685087E-2"/>
          <c:w val="0.38988220222472192"/>
          <c:h val="0.80159021788943052"/>
        </c:manualLayout>
      </c:layout>
      <c:overlay val="0"/>
      <c:spPr>
        <a:noFill/>
        <a:ln w="25400">
          <a:noFill/>
        </a:ln>
      </c:spPr>
      <c:txPr>
        <a:bodyPr/>
        <a:lstStyle/>
        <a:p>
          <a:pPr>
            <a:defRPr sz="755" b="0" i="0" u="none" strike="noStrike" baseline="0">
              <a:solidFill>
                <a:srgbClr val="003300"/>
              </a:solidFill>
              <a:latin typeface="Arial"/>
              <a:ea typeface="Arial"/>
              <a:cs typeface="Arial"/>
            </a:defRPr>
          </a:pPr>
          <a:endParaRPr lang="ru-RU"/>
        </a:p>
      </c:txPr>
    </c:legend>
    <c:plotVisOnly val="1"/>
    <c:dispBlanksAs val="gap"/>
    <c:showDLblsOverMax val="0"/>
  </c:chart>
  <c:spPr>
    <a:solidFill>
      <a:srgbClr val="F8F8F8"/>
    </a:solidFill>
    <a:ln w="3175">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167" l="0.70000000000000062" r="0.70000000000000062" t="0.75000000000000167" header="0.30000000000000032" footer="0.30000000000000032"/>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Электроэнергия</a:t>
            </a:r>
          </a:p>
        </c:rich>
      </c:tx>
      <c:layout>
        <c:manualLayout>
          <c:xMode val="edge"/>
          <c:yMode val="edge"/>
          <c:x val="0.38966935842284889"/>
          <c:y val="1.6806888864919281E-2"/>
        </c:manualLayout>
      </c:layout>
      <c:overlay val="0"/>
      <c:spPr>
        <a:noFill/>
        <a:ln w="25400">
          <a:noFill/>
        </a:ln>
      </c:spPr>
    </c:title>
    <c:autoTitleDeleted val="0"/>
    <c:plotArea>
      <c:layout>
        <c:manualLayout>
          <c:layoutTarget val="inner"/>
          <c:xMode val="edge"/>
          <c:yMode val="edge"/>
          <c:x val="0.16311600381162547"/>
          <c:y val="0.16474155630259685"/>
          <c:w val="0.56006921109383623"/>
          <c:h val="0.6985760603453981"/>
        </c:manualLayout>
      </c:layout>
      <c:barChart>
        <c:barDir val="col"/>
        <c:grouping val="clustered"/>
        <c:varyColors val="0"/>
        <c:ser>
          <c:idx val="3"/>
          <c:order val="0"/>
          <c:tx>
            <c:strRef>
              <c:f>'Мониторинговый отчет'!$R$185</c:f>
              <c:strCache>
                <c:ptCount val="1"/>
                <c:pt idx="0">
                  <c:v>Потребление электроэнергии</c:v>
                </c:pt>
              </c:strCache>
            </c:strRef>
          </c:tx>
          <c:spPr>
            <a:solidFill>
              <a:srgbClr val="003068"/>
            </a:solidFill>
            <a:ln w="25400">
              <a:noFill/>
            </a:ln>
          </c:spPr>
          <c:invertIfNegative val="0"/>
          <c:cat>
            <c:strRef>
              <c:f>'Мониторинговый отчет'!$S$180:$V$180</c:f>
              <c:strCache>
                <c:ptCount val="3"/>
                <c:pt idx="0">
                  <c:v>[drop-down]</c:v>
                </c:pt>
                <c:pt idx="1">
                  <c:v>[drop-down]</c:v>
                </c:pt>
                <c:pt idx="2">
                  <c:v>[drop-down]</c:v>
                </c:pt>
              </c:strCache>
            </c:strRef>
          </c:cat>
          <c:val>
            <c:numRef>
              <c:f>'Мониторинговый отчет'!$S$185:$V$185</c:f>
              <c:numCache>
                <c:formatCode>General</c:formatCode>
                <c:ptCount val="4"/>
                <c:pt idx="0">
                  <c:v>0</c:v>
                </c:pt>
                <c:pt idx="1">
                  <c:v>0</c:v>
                </c:pt>
                <c:pt idx="2">
                  <c:v>0</c:v>
                </c:pt>
              </c:numCache>
            </c:numRef>
          </c:val>
          <c:extLst>
            <c:ext xmlns:c16="http://schemas.microsoft.com/office/drawing/2014/chart" uri="{C3380CC4-5D6E-409C-BE32-E72D297353CC}">
              <c16:uniqueId val="{00000000-5AC5-43E9-800C-03269DBF2DF5}"/>
            </c:ext>
          </c:extLst>
        </c:ser>
        <c:ser>
          <c:idx val="4"/>
          <c:order val="1"/>
          <c:tx>
            <c:strRef>
              <c:f>'Мониторинговый отчет'!$R$182</c:f>
              <c:strCache>
                <c:ptCount val="1"/>
                <c:pt idx="0">
                  <c:v>Производство электроэнергии не за счет ВИЭ</c:v>
                </c:pt>
              </c:strCache>
            </c:strRef>
          </c:tx>
          <c:spPr>
            <a:solidFill>
              <a:srgbClr val="DCE6F1"/>
            </a:solidFill>
            <a:ln w="25400">
              <a:noFill/>
            </a:ln>
          </c:spPr>
          <c:invertIfNegative val="0"/>
          <c:cat>
            <c:strRef>
              <c:f>'Мониторинговый отчет'!$S$180:$V$180</c:f>
              <c:strCache>
                <c:ptCount val="3"/>
                <c:pt idx="0">
                  <c:v>[drop-down]</c:v>
                </c:pt>
                <c:pt idx="1">
                  <c:v>[drop-down]</c:v>
                </c:pt>
                <c:pt idx="2">
                  <c:v>[drop-down]</c:v>
                </c:pt>
              </c:strCache>
            </c:strRef>
          </c:cat>
          <c:val>
            <c:numRef>
              <c:f>'Мониторинговый отчет'!$S$182:$V$182</c:f>
              <c:numCache>
                <c:formatCode>0</c:formatCode>
                <c:ptCount val="4"/>
                <c:pt idx="0" formatCode="General">
                  <c:v>0</c:v>
                </c:pt>
                <c:pt idx="1">
                  <c:v>0</c:v>
                </c:pt>
                <c:pt idx="2">
                  <c:v>0</c:v>
                </c:pt>
              </c:numCache>
            </c:numRef>
          </c:val>
          <c:extLst>
            <c:ext xmlns:c16="http://schemas.microsoft.com/office/drawing/2014/chart" uri="{C3380CC4-5D6E-409C-BE32-E72D297353CC}">
              <c16:uniqueId val="{00000001-5AC5-43E9-800C-03269DBF2DF5}"/>
            </c:ext>
          </c:extLst>
        </c:ser>
        <c:ser>
          <c:idx val="5"/>
          <c:order val="2"/>
          <c:tx>
            <c:strRef>
              <c:f>'Мониторинговый отчет'!$R$181</c:f>
              <c:strCache>
                <c:ptCount val="1"/>
                <c:pt idx="0">
                  <c:v>Производство электроэнергии за счет ВИЭ</c:v>
                </c:pt>
              </c:strCache>
            </c:strRef>
          </c:tx>
          <c:spPr>
            <a:solidFill>
              <a:srgbClr val="006AB3"/>
            </a:solidFill>
            <a:ln w="25400">
              <a:noFill/>
            </a:ln>
          </c:spPr>
          <c:invertIfNegative val="0"/>
          <c:cat>
            <c:strRef>
              <c:f>'Мониторинговый отчет'!$S$180:$V$180</c:f>
              <c:strCache>
                <c:ptCount val="3"/>
                <c:pt idx="0">
                  <c:v>[drop-down]</c:v>
                </c:pt>
                <c:pt idx="1">
                  <c:v>[drop-down]</c:v>
                </c:pt>
                <c:pt idx="2">
                  <c:v>[drop-down]</c:v>
                </c:pt>
              </c:strCache>
            </c:strRef>
          </c:cat>
          <c:val>
            <c:numRef>
              <c:f>'Мониторинговый отчет'!$S$181:$V$181</c:f>
              <c:numCache>
                <c:formatCode>General</c:formatCode>
                <c:ptCount val="4"/>
                <c:pt idx="0">
                  <c:v>0</c:v>
                </c:pt>
                <c:pt idx="1">
                  <c:v>0</c:v>
                </c:pt>
                <c:pt idx="2">
                  <c:v>0</c:v>
                </c:pt>
              </c:numCache>
            </c:numRef>
          </c:val>
          <c:extLst>
            <c:ext xmlns:c16="http://schemas.microsoft.com/office/drawing/2014/chart" uri="{C3380CC4-5D6E-409C-BE32-E72D297353CC}">
              <c16:uniqueId val="{00000002-5AC5-43E9-800C-03269DBF2DF5}"/>
            </c:ext>
          </c:extLst>
        </c:ser>
        <c:dLbls>
          <c:showLegendKey val="0"/>
          <c:showVal val="0"/>
          <c:showCatName val="0"/>
          <c:showSerName val="0"/>
          <c:showPercent val="0"/>
          <c:showBubbleSize val="0"/>
        </c:dLbls>
        <c:gapWidth val="150"/>
        <c:axId val="150189568"/>
        <c:axId val="150288576"/>
      </c:barChart>
      <c:catAx>
        <c:axId val="150189568"/>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3300"/>
                </a:solidFill>
                <a:latin typeface="Arial"/>
                <a:ea typeface="Arial"/>
                <a:cs typeface="Arial"/>
              </a:defRPr>
            </a:pPr>
            <a:endParaRPr lang="ru-RU"/>
          </a:p>
        </c:txPr>
        <c:crossAx val="150288576"/>
        <c:crosses val="autoZero"/>
        <c:auto val="1"/>
        <c:lblAlgn val="ctr"/>
        <c:lblOffset val="100"/>
        <c:noMultiLvlLbl val="0"/>
      </c:catAx>
      <c:valAx>
        <c:axId val="150288576"/>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МВтч/год</a:t>
                </a:r>
              </a:p>
            </c:rich>
          </c:tx>
          <c:layout>
            <c:manualLayout>
              <c:xMode val="edge"/>
              <c:yMode val="edge"/>
              <c:x val="8.356351622181412E-3"/>
              <c:y val="0.34969798295760973"/>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3300"/>
                </a:solidFill>
                <a:latin typeface="Arial"/>
                <a:ea typeface="Arial"/>
                <a:cs typeface="Arial"/>
              </a:defRPr>
            </a:pPr>
            <a:endParaRPr lang="ru-RU"/>
          </a:p>
        </c:txPr>
        <c:crossAx val="150189568"/>
        <c:crosses val="autoZero"/>
        <c:crossBetween val="between"/>
      </c:valAx>
      <c:spPr>
        <a:solidFill>
          <a:srgbClr val="FFFFFF"/>
        </a:solidFill>
        <a:ln w="25400">
          <a:noFill/>
        </a:ln>
      </c:spPr>
    </c:plotArea>
    <c:legend>
      <c:legendPos val="r"/>
      <c:layout>
        <c:manualLayout>
          <c:xMode val="edge"/>
          <c:yMode val="edge"/>
          <c:x val="0.75718849840255587"/>
          <c:y val="0.47260345881422355"/>
          <c:w val="0.20926517571884984"/>
          <c:h val="0.41095962319778517"/>
        </c:manualLayout>
      </c:layout>
      <c:overlay val="0"/>
      <c:spPr>
        <a:noFill/>
        <a:ln w="25400">
          <a:noFill/>
        </a:ln>
      </c:spPr>
      <c:txPr>
        <a:bodyPr/>
        <a:lstStyle/>
        <a:p>
          <a:pPr>
            <a:defRPr sz="845" b="0" i="0" u="none" strike="noStrike" baseline="0">
              <a:solidFill>
                <a:srgbClr val="003300"/>
              </a:solidFill>
              <a:latin typeface="Arial"/>
              <a:ea typeface="Arial"/>
              <a:cs typeface="Arial"/>
            </a:defRPr>
          </a:pPr>
          <a:endParaRPr lang="ru-RU"/>
        </a:p>
      </c:txPr>
    </c:legend>
    <c:plotVisOnly val="1"/>
    <c:dispBlanksAs val="gap"/>
    <c:showDLblsOverMax val="0"/>
  </c:chart>
  <c:spPr>
    <a:solidFill>
      <a:srgbClr val="FFFFFF"/>
    </a:solidFill>
    <a:ln w="3175">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666844009363693"/>
          <c:y val="9.3954327137679219E-2"/>
          <c:w val="0.73142948347672754"/>
          <c:h val="0.67434726810568246"/>
        </c:manualLayout>
      </c:layout>
      <c:lineChart>
        <c:grouping val="standard"/>
        <c:varyColors val="0"/>
        <c:ser>
          <c:idx val="2"/>
          <c:order val="0"/>
          <c:tx>
            <c:v>при постоянном национальном коэффициенте выбросов для электроэнергии</c:v>
          </c:tx>
          <c:spPr>
            <a:ln w="25400">
              <a:solidFill>
                <a:srgbClr val="99CC00"/>
              </a:solidFill>
              <a:prstDash val="solid"/>
            </a:ln>
          </c:spPr>
          <c:marker>
            <c:spPr>
              <a:solidFill>
                <a:srgbClr val="97B42A"/>
              </a:solidFill>
              <a:ln>
                <a:solidFill>
                  <a:srgbClr val="99CC00"/>
                </a:solidFill>
                <a:prstDash val="solid"/>
              </a:ln>
            </c:spPr>
          </c:marker>
          <c:cat>
            <c:strRef>
              <c:f>'Мониторинговый отчет'!$L$101:$L$104</c:f>
              <c:strCache>
                <c:ptCount val="3"/>
                <c:pt idx="0">
                  <c:v>[drop-down]</c:v>
                </c:pt>
                <c:pt idx="1">
                  <c:v>[drop-down]</c:v>
                </c:pt>
                <c:pt idx="2">
                  <c:v>[drop-down]</c:v>
                </c:pt>
              </c:strCache>
            </c:strRef>
          </c:cat>
          <c:val>
            <c:numRef>
              <c:f>'Мониторинговый отчет'!$P$101:$P$104</c:f>
              <c:numCache>
                <c:formatCode>0</c:formatCode>
                <c:ptCount val="4"/>
                <c:pt idx="0">
                  <c:v>0</c:v>
                </c:pt>
                <c:pt idx="1">
                  <c:v>0</c:v>
                </c:pt>
                <c:pt idx="2">
                  <c:v>0</c:v>
                </c:pt>
              </c:numCache>
            </c:numRef>
          </c:val>
          <c:smooth val="0"/>
          <c:extLst>
            <c:ext xmlns:c16="http://schemas.microsoft.com/office/drawing/2014/chart" uri="{C3380CC4-5D6E-409C-BE32-E72D297353CC}">
              <c16:uniqueId val="{00000000-4543-4431-9EF4-2342D31AFCEB}"/>
            </c:ext>
          </c:extLst>
        </c:ser>
        <c:ser>
          <c:idx val="0"/>
          <c:order val="1"/>
          <c:tx>
            <c:v>при обновленном национальном коэффициенте выбросов для электроэнергии</c:v>
          </c:tx>
          <c:spPr>
            <a:ln w="25400">
              <a:solidFill>
                <a:srgbClr val="008080"/>
              </a:solidFill>
              <a:prstDash val="solid"/>
            </a:ln>
          </c:spPr>
          <c:marker>
            <c:spPr>
              <a:solidFill>
                <a:srgbClr val="006AB3"/>
              </a:solidFill>
              <a:ln>
                <a:solidFill>
                  <a:srgbClr val="008080"/>
                </a:solidFill>
                <a:prstDash val="solid"/>
              </a:ln>
            </c:spPr>
          </c:marker>
          <c:cat>
            <c:strRef>
              <c:f>'Мониторинговый отчет'!$L$101:$L$104</c:f>
              <c:strCache>
                <c:ptCount val="3"/>
                <c:pt idx="0">
                  <c:v>[drop-down]</c:v>
                </c:pt>
                <c:pt idx="1">
                  <c:v>[drop-down]</c:v>
                </c:pt>
                <c:pt idx="2">
                  <c:v>[drop-down]</c:v>
                </c:pt>
              </c:strCache>
            </c:strRef>
          </c:cat>
          <c:val>
            <c:numRef>
              <c:f>'Мониторинговый отчет'!$Q$101:$Q$104</c:f>
              <c:numCache>
                <c:formatCode>0</c:formatCode>
                <c:ptCount val="4"/>
                <c:pt idx="0">
                  <c:v>0</c:v>
                </c:pt>
                <c:pt idx="1">
                  <c:v>0</c:v>
                </c:pt>
                <c:pt idx="2">
                  <c:v>0</c:v>
                </c:pt>
              </c:numCache>
            </c:numRef>
          </c:val>
          <c:smooth val="0"/>
          <c:extLst>
            <c:ext xmlns:c16="http://schemas.microsoft.com/office/drawing/2014/chart" uri="{C3380CC4-5D6E-409C-BE32-E72D297353CC}">
              <c16:uniqueId val="{00000001-4543-4431-9EF4-2342D31AFCEB}"/>
            </c:ext>
          </c:extLst>
        </c:ser>
        <c:dLbls>
          <c:showLegendKey val="0"/>
          <c:showVal val="0"/>
          <c:showCatName val="0"/>
          <c:showSerName val="0"/>
          <c:showPercent val="0"/>
          <c:showBubbleSize val="0"/>
        </c:dLbls>
        <c:marker val="1"/>
        <c:smooth val="0"/>
        <c:axId val="150190080"/>
        <c:axId val="162251328"/>
      </c:lineChart>
      <c:catAx>
        <c:axId val="150190080"/>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sz="900" b="0" i="0" u="none" strike="noStrike" baseline="0">
                <a:solidFill>
                  <a:srgbClr val="000000"/>
                </a:solidFill>
                <a:latin typeface="Arial"/>
                <a:ea typeface="Arial"/>
                <a:cs typeface="Arial"/>
              </a:defRPr>
            </a:pPr>
            <a:endParaRPr lang="ru-RU"/>
          </a:p>
        </c:txPr>
        <c:crossAx val="162251328"/>
        <c:crosses val="autoZero"/>
        <c:auto val="1"/>
        <c:lblAlgn val="ctr"/>
        <c:lblOffset val="100"/>
        <c:noMultiLvlLbl val="0"/>
      </c:catAx>
      <c:valAx>
        <c:axId val="162251328"/>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en-GB"/>
                  <a:t>тонна CO2/CO2 экв./год</a:t>
                </a:r>
              </a:p>
            </c:rich>
          </c:tx>
          <c:layout>
            <c:manualLayout>
              <c:xMode val="edge"/>
              <c:yMode val="edge"/>
              <c:x val="6.6167598615390465E-3"/>
              <c:y val="0.21747248260634089"/>
            </c:manualLayout>
          </c:layout>
          <c:overlay val="0"/>
          <c:spPr>
            <a:noFill/>
            <a:ln w="25400">
              <a:noFill/>
            </a:ln>
          </c:spPr>
        </c:title>
        <c:numFmt formatCode="0"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ru-RU"/>
          </a:p>
        </c:txPr>
        <c:crossAx val="150190080"/>
        <c:crosses val="autoZero"/>
        <c:crossBetween val="between"/>
      </c:valAx>
      <c:spPr>
        <a:solidFill>
          <a:srgbClr val="FFFFFF"/>
        </a:solidFill>
        <a:ln w="25400">
          <a:noFill/>
        </a:ln>
      </c:spPr>
    </c:plotArea>
    <c:legend>
      <c:legendPos val="r"/>
      <c:layout>
        <c:manualLayout>
          <c:xMode val="edge"/>
          <c:yMode val="edge"/>
          <c:x val="8.4058123169386434E-2"/>
          <c:y val="0.89841536474607342"/>
          <c:w val="0.90289976796378713"/>
          <c:h val="6.666699995833858E-2"/>
        </c:manualLayout>
      </c:layout>
      <c:overlay val="0"/>
      <c:spPr>
        <a:noFill/>
        <a:ln w="25400">
          <a:noFill/>
        </a:ln>
      </c:spPr>
      <c:txPr>
        <a:bodyPr/>
        <a:lstStyle/>
        <a:p>
          <a:pPr>
            <a:defRPr sz="755" b="0" i="0" u="none" strike="noStrike" baseline="0">
              <a:solidFill>
                <a:srgbClr val="000000"/>
              </a:solidFill>
              <a:latin typeface="Arial"/>
              <a:ea typeface="Arial"/>
              <a:cs typeface="Arial"/>
            </a:defRPr>
          </a:pPr>
          <a:endParaRPr lang="ru-RU"/>
        </a:p>
      </c:txPr>
    </c:legend>
    <c:plotVisOnly val="1"/>
    <c:dispBlanksAs val="zero"/>
    <c:showDLblsOverMax val="0"/>
  </c:chart>
  <c:spPr>
    <a:solidFill>
      <a:srgbClr val="FFFFFF"/>
    </a:solidFill>
    <a:ln w="3175">
      <a:solidFill>
        <a:srgbClr val="99CC00"/>
      </a:solidFill>
      <a:prstDash val="lgDash"/>
    </a:ln>
  </c:spPr>
  <c:txPr>
    <a:bodyPr/>
    <a:lstStyle/>
    <a:p>
      <a:pPr>
        <a:defRPr sz="1000" b="0" i="0" u="none" strike="noStrike" baseline="0">
          <a:solidFill>
            <a:srgbClr val="000000"/>
          </a:solidFill>
          <a:latin typeface="Calibri"/>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188204759483018E-2"/>
          <c:y val="5.1643173397222505E-2"/>
          <c:w val="0.53305385546183115"/>
          <c:h val="0.75434262898132087"/>
        </c:manualLayout>
      </c:layout>
      <c:barChart>
        <c:barDir val="bar"/>
        <c:grouping val="stacked"/>
        <c:varyColors val="0"/>
        <c:ser>
          <c:idx val="0"/>
          <c:order val="0"/>
          <c:tx>
            <c:strRef>
              <c:f>'Мониторинговый отчет'!$L$61:$O$61</c:f>
              <c:strCache>
                <c:ptCount val="4"/>
                <c:pt idx="0">
                  <c:v>Прогноз сокращения выбросов парниковых газов в связи с завершенными действиями</c:v>
                </c:pt>
              </c:strCache>
            </c:strRef>
          </c:tx>
          <c:spPr>
            <a:solidFill>
              <a:srgbClr val="97B42A"/>
            </a:solidFill>
            <a:ln w="25400">
              <a:noFill/>
            </a:ln>
          </c:spPr>
          <c:invertIfNegative val="0"/>
          <c:cat>
            <c:strRef>
              <c:f>'Мониторинговый отчет'!$P$60:$R$60</c:f>
              <c:strCache>
                <c:ptCount val="3"/>
                <c:pt idx="0">
                  <c:v>2020г.</c:v>
                </c:pt>
                <c:pt idx="1">
                  <c:v>2030г.</c:v>
                </c:pt>
                <c:pt idx="2">
                  <c:v>[drop -down]</c:v>
                </c:pt>
              </c:strCache>
            </c:strRef>
          </c:cat>
          <c:val>
            <c:numRef>
              <c:f>'Мониторинговый отчет'!$P$61:$R$61</c:f>
              <c:numCache>
                <c:formatCode>General</c:formatCode>
                <c:ptCount val="3"/>
              </c:numCache>
            </c:numRef>
          </c:val>
          <c:extLst>
            <c:ext xmlns:c16="http://schemas.microsoft.com/office/drawing/2014/chart" uri="{C3380CC4-5D6E-409C-BE32-E72D297353CC}">
              <c16:uniqueId val="{00000000-BA3C-4936-999A-DB75B31E642C}"/>
            </c:ext>
          </c:extLst>
        </c:ser>
        <c:ser>
          <c:idx val="1"/>
          <c:order val="1"/>
          <c:tx>
            <c:strRef>
              <c:f>'Мониторинговый отчет'!$L$62:$O$62</c:f>
              <c:strCache>
                <c:ptCount val="4"/>
                <c:pt idx="0">
                  <c:v>Прогноз сокращения выбросов парниковых газов в связи с текущими действиями</c:v>
                </c:pt>
              </c:strCache>
            </c:strRef>
          </c:tx>
          <c:spPr>
            <a:solidFill>
              <a:srgbClr val="FFD500"/>
            </a:solidFill>
            <a:ln w="25400">
              <a:noFill/>
            </a:ln>
          </c:spPr>
          <c:invertIfNegative val="0"/>
          <c:cat>
            <c:strRef>
              <c:f>'Мониторинговый отчет'!$P$60:$R$60</c:f>
              <c:strCache>
                <c:ptCount val="3"/>
                <c:pt idx="0">
                  <c:v>2020г.</c:v>
                </c:pt>
                <c:pt idx="1">
                  <c:v>2030г.</c:v>
                </c:pt>
                <c:pt idx="2">
                  <c:v>[drop -down]</c:v>
                </c:pt>
              </c:strCache>
            </c:strRef>
          </c:cat>
          <c:val>
            <c:numRef>
              <c:f>'Мониторинговый отчет'!$P$62:$R$62</c:f>
              <c:numCache>
                <c:formatCode>General</c:formatCode>
                <c:ptCount val="3"/>
              </c:numCache>
            </c:numRef>
          </c:val>
          <c:extLst>
            <c:ext xmlns:c16="http://schemas.microsoft.com/office/drawing/2014/chart" uri="{C3380CC4-5D6E-409C-BE32-E72D297353CC}">
              <c16:uniqueId val="{00000001-BA3C-4936-999A-DB75B31E642C}"/>
            </c:ext>
          </c:extLst>
        </c:ser>
        <c:ser>
          <c:idx val="2"/>
          <c:order val="2"/>
          <c:tx>
            <c:strRef>
              <c:f>'Мониторинговый отчет'!$L$64:$O$64</c:f>
              <c:strCache>
                <c:ptCount val="4"/>
                <c:pt idx="0">
                  <c:v>Общий прогноз сокращения выбросов парниковых газов в связи со всеми действиями</c:v>
                </c:pt>
              </c:strCache>
            </c:strRef>
          </c:tx>
          <c:spPr>
            <a:solidFill>
              <a:srgbClr val="DFDFDF"/>
            </a:solidFill>
            <a:ln w="25400">
              <a:noFill/>
            </a:ln>
          </c:spPr>
          <c:invertIfNegative val="0"/>
          <c:cat>
            <c:strRef>
              <c:f>'Мониторинговый отчет'!$P$60:$R$60</c:f>
              <c:strCache>
                <c:ptCount val="3"/>
                <c:pt idx="0">
                  <c:v>2020г.</c:v>
                </c:pt>
                <c:pt idx="1">
                  <c:v>2030г.</c:v>
                </c:pt>
                <c:pt idx="2">
                  <c:v>[drop -down]</c:v>
                </c:pt>
              </c:strCache>
            </c:strRef>
          </c:cat>
          <c:val>
            <c:numRef>
              <c:f>'Мониторинговый отчет'!$P$63:$R$63</c:f>
              <c:numCache>
                <c:formatCode>0</c:formatCode>
                <c:ptCount val="3"/>
              </c:numCache>
            </c:numRef>
          </c:val>
          <c:extLst>
            <c:ext xmlns:c16="http://schemas.microsoft.com/office/drawing/2014/chart" uri="{C3380CC4-5D6E-409C-BE32-E72D297353CC}">
              <c16:uniqueId val="{00000002-BA3C-4936-999A-DB75B31E642C}"/>
            </c:ext>
          </c:extLst>
        </c:ser>
        <c:dLbls>
          <c:showLegendKey val="0"/>
          <c:showVal val="0"/>
          <c:showCatName val="0"/>
          <c:showSerName val="0"/>
          <c:showPercent val="0"/>
          <c:showBubbleSize val="0"/>
        </c:dLbls>
        <c:gapWidth val="75"/>
        <c:overlap val="100"/>
        <c:axId val="150190592"/>
        <c:axId val="162253056"/>
      </c:barChart>
      <c:catAx>
        <c:axId val="150190592"/>
        <c:scaling>
          <c:orientation val="minMax"/>
        </c:scaling>
        <c:delete val="0"/>
        <c:axPos val="l"/>
        <c:numFmt formatCode="General" sourceLinked="0"/>
        <c:majorTickMark val="none"/>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62253056"/>
        <c:crosses val="autoZero"/>
        <c:auto val="1"/>
        <c:lblAlgn val="ctr"/>
        <c:lblOffset val="100"/>
        <c:noMultiLvlLbl val="0"/>
      </c:catAx>
      <c:valAx>
        <c:axId val="162253056"/>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en-GB"/>
                  <a:t>тонны CO2/CO2 экв./год</a:t>
                </a:r>
              </a:p>
            </c:rich>
          </c:tx>
          <c:layout>
            <c:manualLayout>
              <c:xMode val="edge"/>
              <c:yMode val="edge"/>
              <c:x val="0.21178275792449022"/>
              <c:y val="0.90917821891981809"/>
            </c:manualLayout>
          </c:layout>
          <c:overlay val="0"/>
          <c:spPr>
            <a:noFill/>
            <a:ln w="25400">
              <a:noFill/>
            </a:ln>
          </c:spPr>
        </c:title>
        <c:numFmt formatCode="General" sourceLinked="0"/>
        <c:majorTickMark val="out"/>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50190592"/>
        <c:crosses val="autoZero"/>
        <c:crossBetween val="between"/>
      </c:valAx>
      <c:spPr>
        <a:noFill/>
        <a:ln w="25400">
          <a:noFill/>
        </a:ln>
      </c:spPr>
    </c:plotArea>
    <c:legend>
      <c:legendPos val="r"/>
      <c:layout>
        <c:manualLayout>
          <c:xMode val="edge"/>
          <c:yMode val="edge"/>
          <c:x val="0.65384668053617045"/>
          <c:y val="0.2640845070422535"/>
          <c:w val="0.33946523406982154"/>
          <c:h val="0.47887323943661975"/>
        </c:manualLayout>
      </c:layout>
      <c:overlay val="0"/>
      <c:spPr>
        <a:noFill/>
        <a:ln w="25400">
          <a:noFill/>
        </a:ln>
      </c:spPr>
      <c:txPr>
        <a:bodyPr/>
        <a:lstStyle/>
        <a:p>
          <a:pPr>
            <a:defRPr sz="755" b="0" i="0" u="none" strike="noStrike" baseline="0">
              <a:solidFill>
                <a:srgbClr val="003300"/>
              </a:solidFill>
              <a:latin typeface="Arial"/>
              <a:ea typeface="Arial"/>
              <a:cs typeface="Arial"/>
            </a:defRPr>
          </a:pPr>
          <a:endParaRPr lang="ru-RU"/>
        </a:p>
      </c:txPr>
    </c:legend>
    <c:plotVisOnly val="1"/>
    <c:dispBlanksAs val="gap"/>
    <c:showDLblsOverMax val="0"/>
  </c:chart>
  <c:spPr>
    <a:solidFill>
      <a:srgbClr val="FFFFFF"/>
    </a:solidFill>
    <a:ln w="12700">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111" l="0.70000000000000107" r="0.70000000000000107" t="0.75000000000000111" header="0.30000000000000004" footer="0.30000000000000004"/>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27474035474166975"/>
          <c:y val="0.19902146129659221"/>
          <c:w val="0.41951725762880898"/>
          <c:h val="0.7526171026374513"/>
        </c:manualLayout>
      </c:layout>
      <c:radarChart>
        <c:radarStyle val="filled"/>
        <c:varyColors val="0"/>
        <c:ser>
          <c:idx val="0"/>
          <c:order val="0"/>
          <c:spPr>
            <a:solidFill>
              <a:srgbClr val="97B42A"/>
            </a:solidFill>
            <a:ln w="25400">
              <a:noFill/>
            </a:ln>
          </c:spPr>
          <c:cat>
            <c:strRef>
              <c:f>'Шкала адаптации'!$B$42:$B$46</c:f>
              <c:strCache>
                <c:ptCount val="5"/>
                <c:pt idx="0">
                  <c:v>ЭТАП 1 - Подготовка основы для адаптации</c:v>
                </c:pt>
                <c:pt idx="1">
                  <c:v>ЭТАП 2 - Оценка рисков и уязвимостей, связанных с изменением климата</c:v>
                </c:pt>
                <c:pt idx="2">
                  <c:v>ЭТАПЫ 3 и 4 - Определение, оценка и отбор вариантов адаптации </c:v>
                </c:pt>
                <c:pt idx="3">
                  <c:v>ЭТАП 5 - Реализация</c:v>
                </c:pt>
                <c:pt idx="4">
                  <c:v>ЭТАП 6 - Мониторинг и оценка</c:v>
                </c:pt>
              </c:strCache>
            </c:strRef>
          </c:cat>
          <c:val>
            <c:numRef>
              <c:f>'Шкала адаптации'!$C$42:$C$46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5751-4997-8992-6B22661E02D4}"/>
            </c:ext>
          </c:extLst>
        </c:ser>
        <c:dLbls>
          <c:showLegendKey val="0"/>
          <c:showVal val="0"/>
          <c:showCatName val="0"/>
          <c:showSerName val="0"/>
          <c:showPercent val="0"/>
          <c:showBubbleSize val="0"/>
        </c:dLbls>
        <c:axId val="164157440"/>
        <c:axId val="162255936"/>
      </c:radarChart>
      <c:catAx>
        <c:axId val="164157440"/>
        <c:scaling>
          <c:orientation val="minMax"/>
        </c:scaling>
        <c:delete val="0"/>
        <c:axPos val="b"/>
        <c:numFmt formatCode="General" sourceLinked="0"/>
        <c:majorTickMark val="out"/>
        <c:minorTickMark val="none"/>
        <c:tickLblPos val="nextTo"/>
        <c:txPr>
          <a:bodyPr rot="0" vert="horz"/>
          <a:lstStyle/>
          <a:p>
            <a:pPr>
              <a:defRPr sz="800" b="1" i="0" u="none" strike="noStrike" baseline="0">
                <a:solidFill>
                  <a:srgbClr val="003300"/>
                </a:solidFill>
                <a:latin typeface="Arial"/>
                <a:ea typeface="Arial"/>
                <a:cs typeface="Arial"/>
              </a:defRPr>
            </a:pPr>
            <a:endParaRPr lang="ru-RU"/>
          </a:p>
        </c:txPr>
        <c:crossAx val="162255936"/>
        <c:crosses val="autoZero"/>
        <c:auto val="0"/>
        <c:lblAlgn val="ctr"/>
        <c:lblOffset val="100"/>
        <c:noMultiLvlLbl val="0"/>
      </c:catAx>
      <c:valAx>
        <c:axId val="162255936"/>
        <c:scaling>
          <c:orientation val="minMax"/>
          <c:max val="4"/>
          <c:min val="0"/>
        </c:scaling>
        <c:delete val="1"/>
        <c:axPos val="l"/>
        <c:majorGridlines>
          <c:spPr>
            <a:ln w="3175">
              <a:solidFill>
                <a:srgbClr val="808080"/>
              </a:solidFill>
              <a:prstDash val="solid"/>
            </a:ln>
          </c:spPr>
        </c:majorGridlines>
        <c:numFmt formatCode="General" sourceLinked="1"/>
        <c:majorTickMark val="out"/>
        <c:minorTickMark val="none"/>
        <c:tickLblPos val="nextTo"/>
        <c:crossAx val="164157440"/>
        <c:crosses val="autoZero"/>
        <c:crossBetween val="between"/>
        <c:majorUnit val="1"/>
        <c:minorUnit val="0.5"/>
      </c:valAx>
      <c:spPr>
        <a:solidFill>
          <a:srgbClr val="F8F8F8"/>
        </a:solidFill>
        <a:ln w="25400">
          <a:noFill/>
        </a:ln>
      </c:spPr>
    </c:plotArea>
    <c:plotVisOnly val="1"/>
    <c:dispBlanksAs val="gap"/>
    <c:showDLblsOverMax val="0"/>
  </c:chart>
  <c:spPr>
    <a:solidFill>
      <a:srgbClr val="F8F8F8"/>
    </a:solidFill>
    <a:ln w="3175">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144" l="0.70000000000000062" r="0.70000000000000062" t="0.75000000000000144" header="0.30000000000000032" footer="0.30000000000000032"/>
    <c:pageSetup orientation="portrait"/>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tx>
            <c:strRef>
              <c:f>'Отчет по адаптации'!$M$65</c:f>
              <c:strCache>
                <c:ptCount val="1"/>
                <c:pt idx="0">
                  <c:v>Sector</c:v>
                </c:pt>
              </c:strCache>
            </c:strRef>
          </c:tx>
          <c:spPr>
            <a:solidFill>
              <a:srgbClr val="003068"/>
            </a:solidFill>
            <a:ln w="25400">
              <a:noFill/>
            </a:ln>
          </c:spPr>
          <c:dPt>
            <c:idx val="0"/>
            <c:bubble3D val="0"/>
            <c:spPr>
              <a:solidFill>
                <a:srgbClr val="002655"/>
              </a:solidFill>
              <a:ln w="25400">
                <a:noFill/>
              </a:ln>
            </c:spPr>
            <c:extLst>
              <c:ext xmlns:c16="http://schemas.microsoft.com/office/drawing/2014/chart" uri="{C3380CC4-5D6E-409C-BE32-E72D297353CC}">
                <c16:uniqueId val="{00000001-C799-464D-802D-A41DE5E134C8}"/>
              </c:ext>
            </c:extLst>
          </c:dPt>
          <c:dPt>
            <c:idx val="1"/>
            <c:bubble3D val="0"/>
            <c:spPr>
              <a:solidFill>
                <a:srgbClr val="007E7E"/>
              </a:solidFill>
              <a:ln w="25400">
                <a:noFill/>
              </a:ln>
            </c:spPr>
            <c:extLst>
              <c:ext xmlns:c16="http://schemas.microsoft.com/office/drawing/2014/chart" uri="{C3380CC4-5D6E-409C-BE32-E72D297353CC}">
                <c16:uniqueId val="{00000003-C799-464D-802D-A41DE5E134C8}"/>
              </c:ext>
            </c:extLst>
          </c:dPt>
          <c:dPt>
            <c:idx val="2"/>
            <c:bubble3D val="0"/>
            <c:spPr>
              <a:solidFill>
                <a:srgbClr val="006F2F"/>
              </a:solidFill>
              <a:ln w="25400">
                <a:noFill/>
              </a:ln>
            </c:spPr>
            <c:extLst>
              <c:ext xmlns:c16="http://schemas.microsoft.com/office/drawing/2014/chart" uri="{C3380CC4-5D6E-409C-BE32-E72D297353CC}">
                <c16:uniqueId val="{00000005-C799-464D-802D-A41DE5E134C8}"/>
              </c:ext>
            </c:extLst>
          </c:dPt>
          <c:dPt>
            <c:idx val="3"/>
            <c:bubble3D val="0"/>
            <c:spPr>
              <a:solidFill>
                <a:srgbClr val="7C9421"/>
              </a:solidFill>
              <a:ln w="25400">
                <a:noFill/>
              </a:ln>
            </c:spPr>
            <c:extLst>
              <c:ext xmlns:c16="http://schemas.microsoft.com/office/drawing/2014/chart" uri="{C3380CC4-5D6E-409C-BE32-E72D297353CC}">
                <c16:uniqueId val="{00000007-C799-464D-802D-A41DE5E134C8}"/>
              </c:ext>
            </c:extLst>
          </c:dPt>
          <c:dPt>
            <c:idx val="4"/>
            <c:bubble3D val="0"/>
            <c:spPr>
              <a:solidFill>
                <a:srgbClr val="D3B000"/>
              </a:solidFill>
              <a:ln w="25400">
                <a:noFill/>
              </a:ln>
            </c:spPr>
            <c:extLst>
              <c:ext xmlns:c16="http://schemas.microsoft.com/office/drawing/2014/chart" uri="{C3380CC4-5D6E-409C-BE32-E72D297353CC}">
                <c16:uniqueId val="{00000009-C799-464D-802D-A41DE5E134C8}"/>
              </c:ext>
            </c:extLst>
          </c:dPt>
          <c:dPt>
            <c:idx val="5"/>
            <c:bubble3D val="0"/>
            <c:spPr>
              <a:solidFill>
                <a:srgbClr val="A4A4A4"/>
              </a:solidFill>
              <a:ln w="25400">
                <a:noFill/>
              </a:ln>
            </c:spPr>
            <c:extLst>
              <c:ext xmlns:c16="http://schemas.microsoft.com/office/drawing/2014/chart" uri="{C3380CC4-5D6E-409C-BE32-E72D297353CC}">
                <c16:uniqueId val="{0000000B-C799-464D-802D-A41DE5E134C8}"/>
              </c:ext>
            </c:extLst>
          </c:dPt>
          <c:dPt>
            <c:idx val="6"/>
            <c:bubble3D val="0"/>
            <c:extLst>
              <c:ext xmlns:c16="http://schemas.microsoft.com/office/drawing/2014/chart" uri="{C3380CC4-5D6E-409C-BE32-E72D297353CC}">
                <c16:uniqueId val="{0000000C-C799-464D-802D-A41DE5E134C8}"/>
              </c:ext>
            </c:extLst>
          </c:dPt>
          <c:dLbls>
            <c:spPr>
              <a:noFill/>
              <a:ln w="25400">
                <a:noFill/>
              </a:ln>
            </c:spPr>
            <c:showLegendKey val="0"/>
            <c:showVal val="0"/>
            <c:showCatName val="0"/>
            <c:showSerName val="0"/>
            <c:showPercent val="1"/>
            <c:showBubbleSize val="0"/>
            <c:showLeaderLines val="0"/>
            <c:extLst>
              <c:ext xmlns:c15="http://schemas.microsoft.com/office/drawing/2012/chart" uri="{CE6537A1-D6FC-4f65-9D91-7224C49458BB}"/>
            </c:extLst>
          </c:dLbls>
          <c:val>
            <c:numRef>
              <c:f>'Отчет по адаптации'!$M$66:$M$72</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D-C799-464D-802D-A41DE5E134C8}"/>
            </c:ext>
          </c:extLst>
        </c:ser>
        <c:ser>
          <c:idx val="1"/>
          <c:order val="1"/>
          <c:tx>
            <c:strRef>
              <c:f>'Отчет по адаптации'!$N$65</c:f>
              <c:strCache>
                <c:ptCount val="1"/>
                <c:pt idx="0">
                  <c:v>Nber of actions</c:v>
                </c:pt>
              </c:strCache>
            </c:strRef>
          </c:tx>
          <c:spPr>
            <a:solidFill>
              <a:srgbClr val="009999"/>
            </a:solidFill>
            <a:ln w="25400">
              <a:noFill/>
            </a:ln>
          </c:spPr>
          <c:dPt>
            <c:idx val="0"/>
            <c:bubble3D val="0"/>
            <c:spPr>
              <a:solidFill>
                <a:srgbClr val="002655"/>
              </a:solidFill>
              <a:ln w="25400">
                <a:noFill/>
              </a:ln>
            </c:spPr>
            <c:extLst>
              <c:ext xmlns:c16="http://schemas.microsoft.com/office/drawing/2014/chart" uri="{C3380CC4-5D6E-409C-BE32-E72D297353CC}">
                <c16:uniqueId val="{0000000F-C799-464D-802D-A41DE5E134C8}"/>
              </c:ext>
            </c:extLst>
          </c:dPt>
          <c:dPt>
            <c:idx val="1"/>
            <c:bubble3D val="0"/>
            <c:spPr>
              <a:solidFill>
                <a:srgbClr val="007E7E"/>
              </a:solidFill>
              <a:ln w="25400">
                <a:noFill/>
              </a:ln>
            </c:spPr>
            <c:extLst>
              <c:ext xmlns:c16="http://schemas.microsoft.com/office/drawing/2014/chart" uri="{C3380CC4-5D6E-409C-BE32-E72D297353CC}">
                <c16:uniqueId val="{00000011-C799-464D-802D-A41DE5E134C8}"/>
              </c:ext>
            </c:extLst>
          </c:dPt>
          <c:dPt>
            <c:idx val="2"/>
            <c:bubble3D val="0"/>
            <c:spPr>
              <a:solidFill>
                <a:srgbClr val="006F2F"/>
              </a:solidFill>
              <a:ln w="25400">
                <a:noFill/>
              </a:ln>
            </c:spPr>
            <c:extLst>
              <c:ext xmlns:c16="http://schemas.microsoft.com/office/drawing/2014/chart" uri="{C3380CC4-5D6E-409C-BE32-E72D297353CC}">
                <c16:uniqueId val="{00000013-C799-464D-802D-A41DE5E134C8}"/>
              </c:ext>
            </c:extLst>
          </c:dPt>
          <c:dPt>
            <c:idx val="3"/>
            <c:bubble3D val="0"/>
            <c:spPr>
              <a:solidFill>
                <a:srgbClr val="7C9421"/>
              </a:solidFill>
              <a:ln w="25400">
                <a:noFill/>
              </a:ln>
            </c:spPr>
            <c:extLst>
              <c:ext xmlns:c16="http://schemas.microsoft.com/office/drawing/2014/chart" uri="{C3380CC4-5D6E-409C-BE32-E72D297353CC}">
                <c16:uniqueId val="{00000015-C799-464D-802D-A41DE5E134C8}"/>
              </c:ext>
            </c:extLst>
          </c:dPt>
          <c:dPt>
            <c:idx val="4"/>
            <c:bubble3D val="0"/>
            <c:spPr>
              <a:solidFill>
                <a:srgbClr val="D3B000"/>
              </a:solidFill>
              <a:ln w="25400">
                <a:noFill/>
              </a:ln>
            </c:spPr>
            <c:extLst>
              <c:ext xmlns:c16="http://schemas.microsoft.com/office/drawing/2014/chart" uri="{C3380CC4-5D6E-409C-BE32-E72D297353CC}">
                <c16:uniqueId val="{00000017-C799-464D-802D-A41DE5E134C8}"/>
              </c:ext>
            </c:extLst>
          </c:dPt>
          <c:dPt>
            <c:idx val="5"/>
            <c:bubble3D val="0"/>
            <c:spPr>
              <a:solidFill>
                <a:srgbClr val="A4A4A4"/>
              </a:solidFill>
              <a:ln w="25400">
                <a:noFill/>
              </a:ln>
            </c:spPr>
            <c:extLst>
              <c:ext xmlns:c16="http://schemas.microsoft.com/office/drawing/2014/chart" uri="{C3380CC4-5D6E-409C-BE32-E72D297353CC}">
                <c16:uniqueId val="{00000019-C799-464D-802D-A41DE5E134C8}"/>
              </c:ext>
            </c:extLst>
          </c:dPt>
          <c:dPt>
            <c:idx val="6"/>
            <c:bubble3D val="0"/>
            <c:spPr>
              <a:solidFill>
                <a:srgbClr val="003068"/>
              </a:solidFill>
              <a:ln w="25400">
                <a:noFill/>
              </a:ln>
            </c:spPr>
            <c:extLst>
              <c:ext xmlns:c16="http://schemas.microsoft.com/office/drawing/2014/chart" uri="{C3380CC4-5D6E-409C-BE32-E72D297353CC}">
                <c16:uniqueId val="{0000001B-C799-464D-802D-A41DE5E134C8}"/>
              </c:ext>
            </c:extLst>
          </c:dPt>
          <c:dPt>
            <c:idx val="7"/>
            <c:bubble3D val="0"/>
            <c:extLst>
              <c:ext xmlns:c16="http://schemas.microsoft.com/office/drawing/2014/chart" uri="{C3380CC4-5D6E-409C-BE32-E72D297353CC}">
                <c16:uniqueId val="{0000001C-C799-464D-802D-A41DE5E134C8}"/>
              </c:ext>
            </c:extLst>
          </c:dPt>
          <c:dPt>
            <c:idx val="8"/>
            <c:bubble3D val="0"/>
            <c:spPr>
              <a:solidFill>
                <a:srgbClr val="00883B"/>
              </a:solidFill>
              <a:ln w="25400">
                <a:noFill/>
              </a:ln>
            </c:spPr>
            <c:extLst>
              <c:ext xmlns:c16="http://schemas.microsoft.com/office/drawing/2014/chart" uri="{C3380CC4-5D6E-409C-BE32-E72D297353CC}">
                <c16:uniqueId val="{0000001E-C799-464D-802D-A41DE5E134C8}"/>
              </c:ext>
            </c:extLst>
          </c:dPt>
          <c:dPt>
            <c:idx val="9"/>
            <c:bubble3D val="0"/>
            <c:spPr>
              <a:solidFill>
                <a:srgbClr val="97B42A"/>
              </a:solidFill>
              <a:ln w="25400">
                <a:noFill/>
              </a:ln>
            </c:spPr>
            <c:extLst>
              <c:ext xmlns:c16="http://schemas.microsoft.com/office/drawing/2014/chart" uri="{C3380CC4-5D6E-409C-BE32-E72D297353CC}">
                <c16:uniqueId val="{00000020-C799-464D-802D-A41DE5E134C8}"/>
              </c:ext>
            </c:extLst>
          </c:dPt>
          <c:dPt>
            <c:idx val="10"/>
            <c:bubble3D val="0"/>
            <c:spPr>
              <a:solidFill>
                <a:srgbClr val="FFD500"/>
              </a:solidFill>
              <a:ln w="25400">
                <a:noFill/>
              </a:ln>
            </c:spPr>
            <c:extLst>
              <c:ext xmlns:c16="http://schemas.microsoft.com/office/drawing/2014/chart" uri="{C3380CC4-5D6E-409C-BE32-E72D297353CC}">
                <c16:uniqueId val="{00000022-C799-464D-802D-A41DE5E134C8}"/>
              </c:ext>
            </c:extLst>
          </c:dPt>
          <c:dPt>
            <c:idx val="11"/>
            <c:bubble3D val="0"/>
            <c:spPr>
              <a:solidFill>
                <a:srgbClr val="C7C7C7"/>
              </a:solidFill>
              <a:ln w="25400">
                <a:noFill/>
              </a:ln>
            </c:spPr>
            <c:extLst>
              <c:ext xmlns:c16="http://schemas.microsoft.com/office/drawing/2014/chart" uri="{C3380CC4-5D6E-409C-BE32-E72D297353CC}">
                <c16:uniqueId val="{00000024-C799-464D-802D-A41DE5E134C8}"/>
              </c:ext>
            </c:extLst>
          </c:dPt>
          <c:dLbls>
            <c:spPr>
              <a:noFill/>
              <a:ln w="25400">
                <a:noFill/>
              </a:ln>
            </c:spPr>
            <c:txPr>
              <a:bodyPr/>
              <a:lstStyle/>
              <a:p>
                <a:pPr>
                  <a:defRPr sz="1000" b="1" i="0" u="none" strike="noStrike" baseline="0">
                    <a:solidFill>
                      <a:srgbClr val="FFFFFF"/>
                    </a:solidFill>
                    <a:latin typeface="Arial"/>
                    <a:ea typeface="Arial"/>
                    <a:cs typeface="Arial"/>
                  </a:defRPr>
                </a:pPr>
                <a:endParaRPr lang="ru-RU"/>
              </a:p>
            </c:txPr>
            <c:showLegendKey val="0"/>
            <c:showVal val="0"/>
            <c:showCatName val="0"/>
            <c:showSerName val="0"/>
            <c:showPercent val="1"/>
            <c:showBubbleSize val="0"/>
            <c:showLeaderLines val="0"/>
            <c:extLst>
              <c:ext xmlns:c15="http://schemas.microsoft.com/office/drawing/2012/chart" uri="{CE6537A1-D6FC-4f65-9D91-7224C49458BB}"/>
            </c:extLst>
          </c:dLbls>
          <c:cat>
            <c:strRef>
              <c:f>'Отчет по адаптации'!$M$66:$M$77</c:f>
              <c:strCache>
                <c:ptCount val="12"/>
                <c:pt idx="0">
                  <c:v>Здания</c:v>
                </c:pt>
                <c:pt idx="1">
                  <c:v>Транспорт</c:v>
                </c:pt>
                <c:pt idx="2">
                  <c:v>Энергия</c:v>
                </c:pt>
                <c:pt idx="3">
                  <c:v>Вода</c:v>
                </c:pt>
                <c:pt idx="4">
                  <c:v>Отходы</c:v>
                </c:pt>
                <c:pt idx="5">
                  <c:v>Планирование землепользования</c:v>
                </c:pt>
                <c:pt idx="6">
                  <c:v>Лесничество и сельское хозяйство</c:v>
                </c:pt>
                <c:pt idx="7">
                  <c:v>Окружающая среда и биоразнообразие</c:v>
                </c:pt>
                <c:pt idx="8">
                  <c:v>Здоровье</c:v>
                </c:pt>
                <c:pt idx="9">
                  <c:v>Гражданская оборона и чрез. ситуации</c:v>
                </c:pt>
                <c:pt idx="10">
                  <c:v>Туризм</c:v>
                </c:pt>
                <c:pt idx="11">
                  <c:v>Другое</c:v>
                </c:pt>
              </c:strCache>
            </c:strRef>
          </c:cat>
          <c:val>
            <c:numRef>
              <c:f>'Отчет по адаптации'!$N$66:$N$77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25-C799-464D-802D-A41DE5E134C8}"/>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0.57085933120635368"/>
          <c:y val="0.13931888544891641"/>
          <c:w val="0.42115852284931443"/>
          <c:h val="0.75541795665634681"/>
        </c:manualLayout>
      </c:layout>
      <c:overlay val="0"/>
      <c:spPr>
        <a:noFill/>
        <a:ln w="25400">
          <a:noFill/>
        </a:ln>
      </c:spPr>
      <c:txPr>
        <a:bodyPr/>
        <a:lstStyle/>
        <a:p>
          <a:pPr>
            <a:defRPr sz="800" b="1"/>
          </a:pPr>
          <a:endParaRPr lang="ru-RU"/>
        </a:p>
      </c:txPr>
    </c:legend>
    <c:plotVisOnly val="0"/>
    <c:dispBlanksAs val="zero"/>
    <c:showDLblsOverMax val="0"/>
  </c:chart>
  <c:spPr>
    <a:solidFill>
      <a:srgbClr val="FFFFFF"/>
    </a:solidFill>
    <a:ln w="3175">
      <a:solidFill>
        <a:srgbClr val="99CC00"/>
      </a:solidFill>
      <a:prstDash val="sysDash"/>
    </a:ln>
  </c:spPr>
  <c:printSettings>
    <c:headerFooter alignWithMargins="0"/>
    <c:pageMargins b="0.75000000000000022" l="0.70000000000000018" r="0.70000000000000018" t="0.75000000000000022" header="0.3000000000000001" footer="0.3000000000000001"/>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'Отчет по адаптации'!$I$87</c:f>
              <c:strCache>
                <c:ptCount val="1"/>
                <c:pt idx="0">
                  <c:v>Не начато</c:v>
                </c:pt>
              </c:strCache>
            </c:strRef>
          </c:tx>
          <c:spPr>
            <a:solidFill>
              <a:srgbClr val="003068"/>
            </a:solidFill>
            <a:ln w="25400">
              <a:noFill/>
            </a:ln>
          </c:spPr>
          <c:invertIfNegative val="0"/>
          <c:dLbls>
            <c:spPr>
              <a:noFill/>
              <a:ln w="25400">
                <a:noFill/>
              </a:ln>
            </c:spPr>
            <c:txPr>
              <a:bodyPr/>
              <a:lstStyle/>
              <a:p>
                <a:pPr>
                  <a:defRPr sz="1000" b="1" i="0" u="none" strike="noStrike" baseline="0">
                    <a:solidFill>
                      <a:srgbClr val="FFFFFF"/>
                    </a:solidFill>
                    <a:latin typeface="Arial"/>
                    <a:ea typeface="Arial"/>
                    <a:cs typeface="Aria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'Отчет по адаптации'!$K$87</c:f>
              <c:numCache>
                <c:formatCode>0%</c:formatCode>
                <c:ptCount val="1"/>
                <c:pt idx="0">
                  <c:v>0</c:v>
                </c:pt>
              </c:numCache>
            </c:numRef>
          </c:val>
          <c:extLst>
            <c:ext xmlns:c16="http://schemas.microsoft.com/office/drawing/2014/chart" uri="{C3380CC4-5D6E-409C-BE32-E72D297353CC}">
              <c16:uniqueId val="{00000000-0C0D-4F44-994D-89A33BB394C1}"/>
            </c:ext>
          </c:extLst>
        </c:ser>
        <c:ser>
          <c:idx val="1"/>
          <c:order val="1"/>
          <c:tx>
            <c:strRef>
              <c:f>'Отчет по адаптации'!$I$88</c:f>
              <c:strCache>
                <c:ptCount val="1"/>
                <c:pt idx="0">
                  <c:v>Реализация</c:v>
                </c:pt>
              </c:strCache>
            </c:strRef>
          </c:tx>
          <c:spPr>
            <a:solidFill>
              <a:srgbClr val="009999"/>
            </a:solidFill>
            <a:ln w="25400">
              <a:noFill/>
            </a:ln>
          </c:spPr>
          <c:invertIfNegative val="0"/>
          <c:dLbls>
            <c:spPr>
              <a:noFill/>
              <a:ln w="25400">
                <a:noFill/>
              </a:ln>
            </c:spPr>
            <c:txPr>
              <a:bodyPr/>
              <a:lstStyle/>
              <a:p>
                <a:pPr>
                  <a:defRPr sz="1000" b="1" i="0" u="none" strike="noStrike" baseline="0">
                    <a:solidFill>
                      <a:srgbClr val="FFFFFF"/>
                    </a:solidFill>
                    <a:latin typeface="Arial"/>
                    <a:ea typeface="Arial"/>
                    <a:cs typeface="Aria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'Отчет по адаптации'!$K$88</c:f>
              <c:numCache>
                <c:formatCode>0%</c:formatCode>
                <c:ptCount val="1"/>
                <c:pt idx="0">
                  <c:v>0</c:v>
                </c:pt>
              </c:numCache>
            </c:numRef>
          </c:val>
          <c:extLst>
            <c:ext xmlns:c16="http://schemas.microsoft.com/office/drawing/2014/chart" uri="{C3380CC4-5D6E-409C-BE32-E72D297353CC}">
              <c16:uniqueId val="{00000001-0C0D-4F44-994D-89A33BB394C1}"/>
            </c:ext>
          </c:extLst>
        </c:ser>
        <c:ser>
          <c:idx val="2"/>
          <c:order val="2"/>
          <c:tx>
            <c:strRef>
              <c:f>'Отчет по адаптации'!$I$89</c:f>
              <c:strCache>
                <c:ptCount val="1"/>
                <c:pt idx="0">
                  <c:v>Завершенное</c:v>
                </c:pt>
              </c:strCache>
            </c:strRef>
          </c:tx>
          <c:spPr>
            <a:solidFill>
              <a:srgbClr val="00883B"/>
            </a:solidFill>
            <a:ln w="25400">
              <a:noFill/>
            </a:ln>
          </c:spPr>
          <c:invertIfNegative val="0"/>
          <c:dLbls>
            <c:spPr>
              <a:noFill/>
              <a:ln w="25400">
                <a:noFill/>
              </a:ln>
            </c:spPr>
            <c:txPr>
              <a:bodyPr/>
              <a:lstStyle/>
              <a:p>
                <a:pPr>
                  <a:defRPr sz="1000" b="1" i="0" u="none" strike="noStrike" baseline="0">
                    <a:solidFill>
                      <a:srgbClr val="FFFFFF"/>
                    </a:solidFill>
                    <a:latin typeface="Arial"/>
                    <a:ea typeface="Arial"/>
                    <a:cs typeface="Aria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'Отчет по адаптации'!$K$89</c:f>
              <c:numCache>
                <c:formatCode>0%</c:formatCode>
                <c:ptCount val="1"/>
                <c:pt idx="0">
                  <c:v>0</c:v>
                </c:pt>
              </c:numCache>
            </c:numRef>
          </c:val>
          <c:extLst>
            <c:ext xmlns:c16="http://schemas.microsoft.com/office/drawing/2014/chart" uri="{C3380CC4-5D6E-409C-BE32-E72D297353CC}">
              <c16:uniqueId val="{00000002-0C0D-4F44-994D-89A33BB394C1}"/>
            </c:ext>
          </c:extLst>
        </c:ser>
        <c:ser>
          <c:idx val="3"/>
          <c:order val="3"/>
          <c:tx>
            <c:strRef>
              <c:f>'Отчет по адаптации'!$I$90</c:f>
              <c:strCache>
                <c:ptCount val="1"/>
                <c:pt idx="0">
                  <c:v>Отмененное</c:v>
                </c:pt>
              </c:strCache>
            </c:strRef>
          </c:tx>
          <c:spPr>
            <a:solidFill>
              <a:srgbClr val="959595"/>
            </a:solidFill>
            <a:ln w="25400">
              <a:noFill/>
            </a:ln>
          </c:spPr>
          <c:invertIfNegative val="0"/>
          <c:dLbls>
            <c:spPr>
              <a:noFill/>
              <a:ln w="25400">
                <a:noFill/>
              </a:ln>
            </c:spPr>
            <c:txPr>
              <a:bodyPr/>
              <a:lstStyle/>
              <a:p>
                <a:pPr>
                  <a:defRPr sz="1000" b="1" i="0" u="none" strike="noStrike" baseline="0">
                    <a:solidFill>
                      <a:srgbClr val="FFFFFF"/>
                    </a:solidFill>
                    <a:latin typeface="Arial"/>
                    <a:ea typeface="Arial"/>
                    <a:cs typeface="Aria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'Отчет по адаптации'!$K$90</c:f>
              <c:numCache>
                <c:formatCode>0%</c:formatCode>
                <c:ptCount val="1"/>
                <c:pt idx="0">
                  <c:v>0</c:v>
                </c:pt>
              </c:numCache>
            </c:numRef>
          </c:val>
          <c:extLst>
            <c:ext xmlns:c16="http://schemas.microsoft.com/office/drawing/2014/chart" uri="{C3380CC4-5D6E-409C-BE32-E72D297353CC}">
              <c16:uniqueId val="{00000003-0C0D-4F44-994D-89A33BB394C1}"/>
            </c:ext>
          </c:extLst>
        </c:ser>
        <c:ser>
          <c:idx val="4"/>
          <c:order val="4"/>
          <c:tx>
            <c:strRef>
              <c:f>'Отчет по адаптации'!$I$91</c:f>
              <c:strCache>
                <c:ptCount val="1"/>
                <c:pt idx="0">
                  <c:v>Не определено</c:v>
                </c:pt>
              </c:strCache>
            </c:strRef>
          </c:tx>
          <c:spPr>
            <a:solidFill>
              <a:srgbClr val="E9E9E9"/>
            </a:solidFill>
            <a:ln w="25400">
              <a:noFill/>
            </a:ln>
          </c:spPr>
          <c:invertIfNegative val="0"/>
          <c:dLbls>
            <c:spPr>
              <a:noFill/>
              <a:ln w="25400">
                <a:noFill/>
              </a:ln>
            </c:spPr>
            <c:txPr>
              <a:bodyPr/>
              <a:lstStyle/>
              <a:p>
                <a:pPr>
                  <a:defRPr sz="1000" b="1" i="0" u="none" strike="noStrike" baseline="0">
                    <a:solidFill>
                      <a:srgbClr val="FFFFFF"/>
                    </a:solidFill>
                    <a:latin typeface="Arial"/>
                    <a:ea typeface="Arial"/>
                    <a:cs typeface="Aria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'Отчет по адаптации'!$K$91</c:f>
              <c:numCache>
                <c:formatCode>0%</c:formatCode>
                <c:ptCount val="1"/>
                <c:pt idx="0">
                  <c:v>1</c:v>
                </c:pt>
              </c:numCache>
            </c:numRef>
          </c:val>
          <c:extLst>
            <c:ext xmlns:c16="http://schemas.microsoft.com/office/drawing/2014/chart" uri="{C3380CC4-5D6E-409C-BE32-E72D297353CC}">
              <c16:uniqueId val="{00000004-0C0D-4F44-994D-89A33BB394C1}"/>
            </c:ext>
          </c:extLst>
        </c:ser>
        <c:dLbls>
          <c:showLegendKey val="0"/>
          <c:showVal val="0"/>
          <c:showCatName val="0"/>
          <c:showSerName val="0"/>
          <c:showPercent val="0"/>
          <c:showBubbleSize val="0"/>
        </c:dLbls>
        <c:gapWidth val="75"/>
        <c:overlap val="100"/>
        <c:axId val="163934720"/>
        <c:axId val="163777344"/>
      </c:barChart>
      <c:catAx>
        <c:axId val="163934720"/>
        <c:scaling>
          <c:orientation val="minMax"/>
        </c:scaling>
        <c:delete val="1"/>
        <c:axPos val="l"/>
        <c:majorTickMark val="out"/>
        <c:minorTickMark val="none"/>
        <c:tickLblPos val="nextTo"/>
        <c:crossAx val="163777344"/>
        <c:crosses val="autoZero"/>
        <c:auto val="1"/>
        <c:lblAlgn val="ctr"/>
        <c:lblOffset val="100"/>
        <c:noMultiLvlLbl val="0"/>
      </c:catAx>
      <c:valAx>
        <c:axId val="163777344"/>
        <c:scaling>
          <c:orientation val="minMax"/>
          <c:max val="1"/>
        </c:scaling>
        <c:delete val="1"/>
        <c:axPos val="b"/>
        <c:numFmt formatCode="0%" sourceLinked="1"/>
        <c:majorTickMark val="out"/>
        <c:minorTickMark val="none"/>
        <c:tickLblPos val="nextTo"/>
        <c:crossAx val="163934720"/>
        <c:crosses val="autoZero"/>
        <c:crossBetween val="between"/>
      </c:valAx>
      <c:spPr>
        <a:solidFill>
          <a:srgbClr val="FFFFFF"/>
        </a:solidFill>
        <a:ln w="25400">
          <a:noFill/>
        </a:ln>
      </c:spPr>
    </c:plotArea>
    <c:legend>
      <c:legendPos val="r"/>
      <c:layout>
        <c:manualLayout>
          <c:xMode val="edge"/>
          <c:yMode val="edge"/>
          <c:x val="0.20444475551667152"/>
          <c:y val="0.74615626892792253"/>
          <c:w val="0.59259352580927382"/>
          <c:h val="0.15384696143751264"/>
        </c:manualLayout>
      </c:layout>
      <c:overlay val="0"/>
      <c:spPr>
        <a:noFill/>
        <a:ln w="25400">
          <a:noFill/>
        </a:ln>
      </c:spPr>
      <c:txPr>
        <a:bodyPr/>
        <a:lstStyle/>
        <a:p>
          <a:pPr>
            <a:defRPr sz="800" b="1"/>
          </a:pPr>
          <a:endParaRPr lang="ru-RU"/>
        </a:p>
      </c:txPr>
    </c:legend>
    <c:plotVisOnly val="1"/>
    <c:dispBlanksAs val="gap"/>
    <c:showDLblsOverMax val="0"/>
  </c:chart>
  <c:spPr>
    <a:solidFill>
      <a:srgbClr val="FFFFFF"/>
    </a:solidFill>
    <a:ln w="3175">
      <a:solidFill>
        <a:srgbClr val="99CC00"/>
      </a:solidFill>
      <a:prstDash val="sysDash"/>
    </a:ln>
  </c:spPr>
  <c:printSettings>
    <c:headerFooter alignWithMargins="0"/>
    <c:pageMargins b="0.75000000000000022" l="0.70000000000000018" r="0.70000000000000018" t="0.75000000000000022" header="0.3000000000000001" footer="0.3000000000000001"/>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27474035474166975"/>
          <c:y val="0.19902146129659221"/>
          <c:w val="0.41951725762880898"/>
          <c:h val="0.75261710263745152"/>
        </c:manualLayout>
      </c:layout>
      <c:radarChart>
        <c:radarStyle val="filled"/>
        <c:varyColors val="0"/>
        <c:ser>
          <c:idx val="0"/>
          <c:order val="0"/>
          <c:spPr>
            <a:solidFill>
              <a:srgbClr val="97B42A"/>
            </a:solidFill>
            <a:ln w="25400">
              <a:noFill/>
            </a:ln>
          </c:spPr>
          <c:cat>
            <c:strRef>
              <c:f>'Шкала адаптации'!$B$42:$B$46</c:f>
              <c:strCache>
                <c:ptCount val="5"/>
                <c:pt idx="0">
                  <c:v>ЭТАП 1 - Подготовка основы для адаптации</c:v>
                </c:pt>
                <c:pt idx="1">
                  <c:v>ЭТАП 2 - Оценка рисков и уязвимостей, связанных с изменением климата</c:v>
                </c:pt>
                <c:pt idx="2">
                  <c:v>ЭТАПЫ 3 и 4 - Определение, оценка и отбор вариантов адаптации </c:v>
                </c:pt>
                <c:pt idx="3">
                  <c:v>ЭТАП 5 - Реализация</c:v>
                </c:pt>
                <c:pt idx="4">
                  <c:v>ЭТАП 6 - Мониторинг и оценка</c:v>
                </c:pt>
              </c:strCache>
            </c:strRef>
          </c:cat>
          <c:val>
            <c:numRef>
              <c:f>'Шкала адаптации'!$C$42:$C$46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7437-464D-9B02-FBFD363872A3}"/>
            </c:ext>
          </c:extLst>
        </c:ser>
        <c:dLbls>
          <c:showLegendKey val="0"/>
          <c:showVal val="0"/>
          <c:showCatName val="0"/>
          <c:showSerName val="0"/>
          <c:showPercent val="0"/>
          <c:showBubbleSize val="0"/>
        </c:dLbls>
        <c:axId val="163935744"/>
        <c:axId val="163779648"/>
      </c:radarChart>
      <c:catAx>
        <c:axId val="163935744"/>
        <c:scaling>
          <c:orientation val="minMax"/>
        </c:scaling>
        <c:delete val="0"/>
        <c:axPos val="b"/>
        <c:numFmt formatCode="General" sourceLinked="0"/>
        <c:majorTickMark val="out"/>
        <c:minorTickMark val="none"/>
        <c:tickLblPos val="nextTo"/>
        <c:txPr>
          <a:bodyPr rot="0" vert="horz"/>
          <a:lstStyle/>
          <a:p>
            <a:pPr>
              <a:defRPr sz="800" b="1" i="0" u="none" strike="noStrike" baseline="0">
                <a:solidFill>
                  <a:srgbClr val="003300"/>
                </a:solidFill>
                <a:latin typeface="Arial"/>
                <a:ea typeface="Arial"/>
                <a:cs typeface="Arial"/>
              </a:defRPr>
            </a:pPr>
            <a:endParaRPr lang="ru-RU"/>
          </a:p>
        </c:txPr>
        <c:crossAx val="163779648"/>
        <c:crosses val="autoZero"/>
        <c:auto val="0"/>
        <c:lblAlgn val="ctr"/>
        <c:lblOffset val="100"/>
        <c:noMultiLvlLbl val="0"/>
      </c:catAx>
      <c:valAx>
        <c:axId val="163779648"/>
        <c:scaling>
          <c:orientation val="minMax"/>
          <c:max val="4"/>
          <c:min val="0"/>
        </c:scaling>
        <c:delete val="1"/>
        <c:axPos val="l"/>
        <c:majorGridlines>
          <c:spPr>
            <a:ln w="3175">
              <a:solidFill>
                <a:srgbClr val="808080"/>
              </a:solidFill>
              <a:prstDash val="solid"/>
            </a:ln>
          </c:spPr>
        </c:majorGridlines>
        <c:numFmt formatCode="General" sourceLinked="1"/>
        <c:majorTickMark val="out"/>
        <c:minorTickMark val="none"/>
        <c:tickLblPos val="nextTo"/>
        <c:crossAx val="163935744"/>
        <c:crosses val="autoZero"/>
        <c:crossBetween val="between"/>
        <c:majorUnit val="1"/>
        <c:minorUnit val="0.5"/>
      </c:valAx>
      <c:spPr>
        <a:solidFill>
          <a:srgbClr val="F8F8F8"/>
        </a:solidFill>
        <a:ln w="25400">
          <a:noFill/>
        </a:ln>
      </c:spPr>
    </c:plotArea>
    <c:plotVisOnly val="1"/>
    <c:dispBlanksAs val="gap"/>
    <c:showDLblsOverMax val="0"/>
  </c:chart>
  <c:spPr>
    <a:solidFill>
      <a:srgbClr val="F8F8F8"/>
    </a:solidFill>
    <a:ln w="3175">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167" l="0.70000000000000062" r="0.70000000000000062" t="0.75000000000000167" header="0.30000000000000032" footer="0.30000000000000032"/>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587211607109162"/>
          <c:y val="6.0298804133445821E-2"/>
          <c:w val="0.41717898566296951"/>
          <c:h val="0.80364336457422803"/>
        </c:manualLayout>
      </c:layout>
      <c:barChart>
        <c:barDir val="col"/>
        <c:grouping val="stacked"/>
        <c:varyColors val="0"/>
        <c:ser>
          <c:idx val="5"/>
          <c:order val="0"/>
          <c:tx>
            <c:strRef>
              <c:f>'Отчет о смягчении последствий'!$Y$46</c:f>
              <c:strCache>
                <c:ptCount val="1"/>
                <c:pt idx="0">
                  <c:v>Другое</c:v>
                </c:pt>
              </c:strCache>
            </c:strRef>
          </c:tx>
          <c:spPr>
            <a:solidFill>
              <a:srgbClr val="D9D9D9"/>
            </a:solidFill>
            <a:ln w="25400">
              <a:noFill/>
            </a:ln>
          </c:spPr>
          <c:invertIfNegative val="0"/>
          <c:cat>
            <c:strRef>
              <c:f>'Отчет о смягчении последствий'!$C$8</c:f>
              <c:strCache>
                <c:ptCount val="1"/>
                <c:pt idx="0">
                  <c:v>[drop-down]</c:v>
                </c:pt>
              </c:strCache>
            </c:strRef>
          </c:cat>
          <c:val>
            <c:numRef>
              <c:f>'Отчет о смягчении последствий'!$Z$46</c:f>
              <c:numCache>
                <c:formatCode>0</c:formatCode>
                <c:ptCount val="1"/>
                <c:pt idx="0">
                  <c:v>0</c:v>
                </c:pt>
              </c:numCache>
            </c:numRef>
          </c:val>
          <c:extLst>
            <c:ext xmlns:c16="http://schemas.microsoft.com/office/drawing/2014/chart" uri="{C3380CC4-5D6E-409C-BE32-E72D297353CC}">
              <c16:uniqueId val="{00000000-ED44-4FE1-8302-2F460C6A649A}"/>
            </c:ext>
          </c:extLst>
        </c:ser>
        <c:ser>
          <c:idx val="4"/>
          <c:order val="1"/>
          <c:tx>
            <c:strRef>
              <c:f>'Отчет о смягчении последствий'!$Y$45</c:f>
              <c:strCache>
                <c:ptCount val="1"/>
                <c:pt idx="0">
                  <c:v>Транспорт</c:v>
                </c:pt>
              </c:strCache>
            </c:strRef>
          </c:tx>
          <c:spPr>
            <a:solidFill>
              <a:srgbClr val="003068"/>
            </a:solidFill>
            <a:ln w="25400">
              <a:noFill/>
            </a:ln>
          </c:spPr>
          <c:invertIfNegative val="0"/>
          <c:cat>
            <c:strRef>
              <c:f>'Отчет о смягчении последствий'!$C$8</c:f>
              <c:strCache>
                <c:ptCount val="1"/>
                <c:pt idx="0">
                  <c:v>[drop-down]</c:v>
                </c:pt>
              </c:strCache>
            </c:strRef>
          </c:cat>
          <c:val>
            <c:numRef>
              <c:f>'Отчет о смягчении последствий'!$Z$45</c:f>
              <c:numCache>
                <c:formatCode>0</c:formatCode>
                <c:ptCount val="1"/>
                <c:pt idx="0">
                  <c:v>0</c:v>
                </c:pt>
              </c:numCache>
            </c:numRef>
          </c:val>
          <c:extLst>
            <c:ext xmlns:c16="http://schemas.microsoft.com/office/drawing/2014/chart" uri="{C3380CC4-5D6E-409C-BE32-E72D297353CC}">
              <c16:uniqueId val="{00000001-ED44-4FE1-8302-2F460C6A649A}"/>
            </c:ext>
          </c:extLst>
        </c:ser>
        <c:ser>
          <c:idx val="6"/>
          <c:order val="2"/>
          <c:tx>
            <c:strRef>
              <c:f>'Отчет о смягчении последствий'!$Y$44</c:f>
              <c:strCache>
                <c:ptCount val="1"/>
                <c:pt idx="0">
                  <c:v>Промышленность</c:v>
                </c:pt>
              </c:strCache>
            </c:strRef>
          </c:tx>
          <c:spPr>
            <a:solidFill>
              <a:srgbClr val="FCD6B6"/>
            </a:solidFill>
            <a:ln w="25400">
              <a:noFill/>
            </a:ln>
          </c:spPr>
          <c:invertIfNegative val="0"/>
          <c:cat>
            <c:strRef>
              <c:f>'Отчет о смягчении последствий'!$C$8</c:f>
              <c:strCache>
                <c:ptCount val="1"/>
                <c:pt idx="0">
                  <c:v>[drop-down]</c:v>
                </c:pt>
              </c:strCache>
            </c:strRef>
          </c:cat>
          <c:val>
            <c:numRef>
              <c:f>'Отчет о смягчении последствий'!$Z$44</c:f>
              <c:numCache>
                <c:formatCode>0</c:formatCode>
                <c:ptCount val="1"/>
                <c:pt idx="0">
                  <c:v>0</c:v>
                </c:pt>
              </c:numCache>
            </c:numRef>
          </c:val>
          <c:extLst>
            <c:ext xmlns:c16="http://schemas.microsoft.com/office/drawing/2014/chart" uri="{C3380CC4-5D6E-409C-BE32-E72D297353CC}">
              <c16:uniqueId val="{00000002-ED44-4FE1-8302-2F460C6A649A}"/>
            </c:ext>
          </c:extLst>
        </c:ser>
        <c:ser>
          <c:idx val="3"/>
          <c:order val="3"/>
          <c:tx>
            <c:strRef>
              <c:f>'Отчет о смягчении последствий'!$Y$43</c:f>
              <c:strCache>
                <c:ptCount val="1"/>
                <c:pt idx="0">
                  <c:v>Общественное освещение</c:v>
                </c:pt>
              </c:strCache>
            </c:strRef>
          </c:tx>
          <c:spPr>
            <a:solidFill>
              <a:srgbClr val="DCE6F1"/>
            </a:solidFill>
            <a:ln w="25400">
              <a:noFill/>
            </a:ln>
          </c:spPr>
          <c:invertIfNegative val="0"/>
          <c:cat>
            <c:strRef>
              <c:f>'Отчет о смягчении последствий'!$C$8</c:f>
              <c:strCache>
                <c:ptCount val="1"/>
                <c:pt idx="0">
                  <c:v>[drop-down]</c:v>
                </c:pt>
              </c:strCache>
            </c:strRef>
          </c:cat>
          <c:val>
            <c:numRef>
              <c:f>'Отчет о смягчении последствий'!$Z$43</c:f>
              <c:numCache>
                <c:formatCode>0</c:formatCode>
                <c:ptCount val="1"/>
                <c:pt idx="0">
                  <c:v>0</c:v>
                </c:pt>
              </c:numCache>
            </c:numRef>
          </c:val>
          <c:extLst>
            <c:ext xmlns:c16="http://schemas.microsoft.com/office/drawing/2014/chart" uri="{C3380CC4-5D6E-409C-BE32-E72D297353CC}">
              <c16:uniqueId val="{00000003-ED44-4FE1-8302-2F460C6A649A}"/>
            </c:ext>
          </c:extLst>
        </c:ser>
        <c:ser>
          <c:idx val="2"/>
          <c:order val="4"/>
          <c:tx>
            <c:strRef>
              <c:f>'Отчет о смягчении последствий'!$Y$42</c:f>
              <c:strCache>
                <c:ptCount val="1"/>
                <c:pt idx="0">
                  <c:v>Жилищный</c:v>
                </c:pt>
              </c:strCache>
            </c:strRef>
          </c:tx>
          <c:spPr>
            <a:solidFill>
              <a:srgbClr val="97B42A"/>
            </a:solidFill>
            <a:ln w="25400">
              <a:noFill/>
            </a:ln>
          </c:spPr>
          <c:invertIfNegative val="0"/>
          <c:cat>
            <c:strRef>
              <c:f>'Отчет о смягчении последствий'!$C$8</c:f>
              <c:strCache>
                <c:ptCount val="1"/>
                <c:pt idx="0">
                  <c:v>[drop-down]</c:v>
                </c:pt>
              </c:strCache>
            </c:strRef>
          </c:cat>
          <c:val>
            <c:numRef>
              <c:f>'Отчет о смягчении последствий'!$Z$42</c:f>
              <c:numCache>
                <c:formatCode>0</c:formatCode>
                <c:ptCount val="1"/>
                <c:pt idx="0">
                  <c:v>0</c:v>
                </c:pt>
              </c:numCache>
            </c:numRef>
          </c:val>
          <c:extLst>
            <c:ext xmlns:c16="http://schemas.microsoft.com/office/drawing/2014/chart" uri="{C3380CC4-5D6E-409C-BE32-E72D297353CC}">
              <c16:uniqueId val="{00000004-ED44-4FE1-8302-2F460C6A649A}"/>
            </c:ext>
          </c:extLst>
        </c:ser>
        <c:ser>
          <c:idx val="1"/>
          <c:order val="5"/>
          <c:tx>
            <c:strRef>
              <c:f>'Отчет о смягчении последствий'!$Y$41</c:f>
              <c:strCache>
                <c:ptCount val="1"/>
                <c:pt idx="0">
                  <c:v>Третичный</c:v>
                </c:pt>
              </c:strCache>
            </c:strRef>
          </c:tx>
          <c:spPr>
            <a:solidFill>
              <a:srgbClr val="FFD500"/>
            </a:solidFill>
            <a:ln w="25400">
              <a:noFill/>
            </a:ln>
          </c:spPr>
          <c:invertIfNegative val="0"/>
          <c:cat>
            <c:strRef>
              <c:f>'Отчет о смягчении последствий'!$C$8</c:f>
              <c:strCache>
                <c:ptCount val="1"/>
                <c:pt idx="0">
                  <c:v>[drop-down]</c:v>
                </c:pt>
              </c:strCache>
            </c:strRef>
          </c:cat>
          <c:val>
            <c:numRef>
              <c:f>'Отчет о смягчении последствий'!$Z$41</c:f>
              <c:numCache>
                <c:formatCode>0</c:formatCode>
                <c:ptCount val="1"/>
                <c:pt idx="0">
                  <c:v>0</c:v>
                </c:pt>
              </c:numCache>
            </c:numRef>
          </c:val>
          <c:extLst>
            <c:ext xmlns:c16="http://schemas.microsoft.com/office/drawing/2014/chart" uri="{C3380CC4-5D6E-409C-BE32-E72D297353CC}">
              <c16:uniqueId val="{00000005-ED44-4FE1-8302-2F460C6A649A}"/>
            </c:ext>
          </c:extLst>
        </c:ser>
        <c:ser>
          <c:idx val="0"/>
          <c:order val="6"/>
          <c:tx>
            <c:strRef>
              <c:f>'Отчет о смягчении последствий'!$Y$40</c:f>
              <c:strCache>
                <c:ptCount val="1"/>
                <c:pt idx="0">
                  <c:v>Муниципальный</c:v>
                </c:pt>
              </c:strCache>
            </c:strRef>
          </c:tx>
          <c:spPr>
            <a:solidFill>
              <a:srgbClr val="006AB3"/>
            </a:solidFill>
            <a:ln w="25400">
              <a:noFill/>
            </a:ln>
          </c:spPr>
          <c:invertIfNegative val="0"/>
          <c:cat>
            <c:strRef>
              <c:f>'Отчет о смягчении последствий'!$C$8</c:f>
              <c:strCache>
                <c:ptCount val="1"/>
                <c:pt idx="0">
                  <c:v>[drop-down]</c:v>
                </c:pt>
              </c:strCache>
            </c:strRef>
          </c:cat>
          <c:val>
            <c:numRef>
              <c:f>'Отчет о смягчении последствий'!$Z$40</c:f>
              <c:numCache>
                <c:formatCode>0</c:formatCode>
                <c:ptCount val="1"/>
                <c:pt idx="0">
                  <c:v>0</c:v>
                </c:pt>
              </c:numCache>
            </c:numRef>
          </c:val>
          <c:extLst>
            <c:ext xmlns:c16="http://schemas.microsoft.com/office/drawing/2014/chart" uri="{C3380CC4-5D6E-409C-BE32-E72D297353CC}">
              <c16:uniqueId val="{00000006-ED44-4FE1-8302-2F460C6A649A}"/>
            </c:ext>
          </c:extLst>
        </c:ser>
        <c:dLbls>
          <c:showLegendKey val="0"/>
          <c:showVal val="0"/>
          <c:showCatName val="0"/>
          <c:showSerName val="0"/>
          <c:showPercent val="0"/>
          <c:showBubbleSize val="0"/>
        </c:dLbls>
        <c:gapWidth val="75"/>
        <c:overlap val="100"/>
        <c:axId val="167268352"/>
        <c:axId val="162109632"/>
      </c:barChart>
      <c:catAx>
        <c:axId val="167268352"/>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62109632"/>
        <c:crosses val="autoZero"/>
        <c:auto val="1"/>
        <c:lblAlgn val="ctr"/>
        <c:lblOffset val="100"/>
        <c:noMultiLvlLbl val="0"/>
      </c:catAx>
      <c:valAx>
        <c:axId val="162109632"/>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МВтч/год</a:t>
                </a:r>
              </a:p>
            </c:rich>
          </c:tx>
          <c:layout>
            <c:manualLayout>
              <c:xMode val="edge"/>
              <c:yMode val="edge"/>
              <c:x val="2.0387451568553934E-2"/>
              <c:y val="0.33064533599966672"/>
            </c:manualLayout>
          </c:layout>
          <c:overlay val="0"/>
          <c:spPr>
            <a:noFill/>
            <a:ln w="25400">
              <a:noFill/>
            </a:ln>
          </c:spPr>
        </c:title>
        <c:numFmt formatCode="0"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67268352"/>
        <c:crosses val="autoZero"/>
        <c:crossBetween val="between"/>
      </c:valAx>
      <c:spPr>
        <a:noFill/>
        <a:ln w="25400">
          <a:noFill/>
        </a:ln>
      </c:spPr>
    </c:plotArea>
    <c:legend>
      <c:legendPos val="r"/>
      <c:layout>
        <c:manualLayout>
          <c:xMode val="edge"/>
          <c:yMode val="edge"/>
          <c:x val="0.69345425571803532"/>
          <c:y val="0.1746040078323543"/>
          <c:w val="0.29464379452568434"/>
          <c:h val="0.7142886305878432"/>
        </c:manualLayout>
      </c:layout>
      <c:overlay val="0"/>
      <c:spPr>
        <a:noFill/>
        <a:ln w="25400">
          <a:noFill/>
        </a:ln>
      </c:spPr>
      <c:txPr>
        <a:bodyPr/>
        <a:lstStyle/>
        <a:p>
          <a:pPr>
            <a:defRPr sz="755" b="0" i="0" u="none" strike="noStrike" baseline="0">
              <a:solidFill>
                <a:srgbClr val="003300"/>
              </a:solidFill>
              <a:latin typeface="Arial"/>
              <a:ea typeface="Arial"/>
              <a:cs typeface="Arial"/>
            </a:defRPr>
          </a:pPr>
          <a:endParaRPr lang="ru-RU"/>
        </a:p>
      </c:txPr>
    </c:legend>
    <c:plotVisOnly val="1"/>
    <c:dispBlanksAs val="gap"/>
    <c:showDLblsOverMax val="0"/>
  </c:chart>
  <c:spPr>
    <a:solidFill>
      <a:srgbClr val="F8F8F8"/>
    </a:solidFill>
    <a:ln w="3175">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167" l="0.70000000000000062" r="0.70000000000000062" t="0.75000000000000167"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rgbClr val="003068"/>
            </a:solidFill>
            <a:ln w="25400">
              <a:noFill/>
            </a:ln>
          </c:spPr>
          <c:dPt>
            <c:idx val="0"/>
            <c:bubble3D val="0"/>
            <c:spPr>
              <a:solidFill>
                <a:srgbClr val="006AB3"/>
              </a:solidFill>
              <a:ln w="25400">
                <a:noFill/>
              </a:ln>
            </c:spPr>
            <c:extLst>
              <c:ext xmlns:c16="http://schemas.microsoft.com/office/drawing/2014/chart" uri="{C3380CC4-5D6E-409C-BE32-E72D297353CC}">
                <c16:uniqueId val="{00000001-04B1-4CE6-8D57-9F04A3CA1BFC}"/>
              </c:ext>
            </c:extLst>
          </c:dPt>
          <c:dPt>
            <c:idx val="1"/>
            <c:bubble3D val="0"/>
            <c:extLst>
              <c:ext xmlns:c16="http://schemas.microsoft.com/office/drawing/2014/chart" uri="{C3380CC4-5D6E-409C-BE32-E72D297353CC}">
                <c16:uniqueId val="{00000002-04B1-4CE6-8D57-9F04A3CA1BFC}"/>
              </c:ext>
            </c:extLst>
          </c:dPt>
          <c:dPt>
            <c:idx val="2"/>
            <c:bubble3D val="0"/>
            <c:spPr>
              <a:solidFill>
                <a:srgbClr val="D9D9D9"/>
              </a:solidFill>
              <a:ln w="25400">
                <a:noFill/>
              </a:ln>
            </c:spPr>
            <c:extLst>
              <c:ext xmlns:c16="http://schemas.microsoft.com/office/drawing/2014/chart" uri="{C3380CC4-5D6E-409C-BE32-E72D297353CC}">
                <c16:uniqueId val="{00000004-04B1-4CE6-8D57-9F04A3CA1BFC}"/>
              </c:ext>
            </c:extLst>
          </c:dPt>
          <c:dPt>
            <c:idx val="3"/>
            <c:bubble3D val="0"/>
            <c:spPr>
              <a:solidFill>
                <a:srgbClr val="00883B"/>
              </a:solidFill>
              <a:ln w="25400">
                <a:noFill/>
              </a:ln>
            </c:spPr>
            <c:extLst>
              <c:ext xmlns:c16="http://schemas.microsoft.com/office/drawing/2014/chart" uri="{C3380CC4-5D6E-409C-BE32-E72D297353CC}">
                <c16:uniqueId val="{00000006-04B1-4CE6-8D57-9F04A3CA1BFC}"/>
              </c:ext>
            </c:extLst>
          </c:dPt>
          <c:dLbls>
            <c:dLbl>
              <c:idx val="0"/>
              <c:layout>
                <c:manualLayout>
                  <c:x val="0.14453449416383948"/>
                  <c:y val="9.665962425865569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4B1-4CE6-8D57-9F04A3CA1BFC}"/>
                </c:ext>
              </c:extLst>
            </c:dLbl>
            <c:dLbl>
              <c:idx val="1"/>
              <c:layout>
                <c:manualLayout>
                  <c:x val="-0.23486901535682037"/>
                  <c:y val="4.548688200407323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4B1-4CE6-8D57-9F04A3CA1BFC}"/>
                </c:ext>
              </c:extLst>
            </c:dLbl>
            <c:dLbl>
              <c:idx val="2"/>
              <c:layout>
                <c:manualLayout>
                  <c:x val="-1.0840108401084025E-2"/>
                  <c:y val="-0.1421465062627288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4B1-4CE6-8D57-9F04A3CA1BFC}"/>
                </c:ext>
              </c:extLst>
            </c:dLbl>
            <c:dLbl>
              <c:idx val="3"/>
              <c:layout>
                <c:manualLayout>
                  <c:x val="-8.6720867208672253E-2"/>
                  <c:y val="-0.1421465062627288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4B1-4CE6-8D57-9F04A3CA1BFC}"/>
                </c:ext>
              </c:extLst>
            </c:dLbl>
            <c:dLbl>
              <c:idx val="4"/>
              <c:layout>
                <c:manualLayout>
                  <c:x val="-7.58807588075881E-2"/>
                  <c:y val="0.11371720501018306"/>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4B1-4CE6-8D57-9F04A3CA1BFC}"/>
                </c:ext>
              </c:extLst>
            </c:dLbl>
            <c:dLbl>
              <c:idx val="5"/>
              <c:layout>
                <c:manualLayout>
                  <c:x val="-0.1084010840108401"/>
                  <c:y val="-4.548688200407323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4B1-4CE6-8D57-9F04A3CA1BFC}"/>
                </c:ext>
              </c:extLst>
            </c:dLbl>
            <c:dLbl>
              <c:idx val="6"/>
              <c:layout>
                <c:manualLayout>
                  <c:x val="-3.6133694670280052E-3"/>
                  <c:y val="-0.1421465062627288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4B1-4CE6-8D57-9F04A3CA1BFC}"/>
                </c:ext>
              </c:extLst>
            </c:dLbl>
            <c:spPr>
              <a:noFill/>
              <a:ln w="25400">
                <a:noFill/>
              </a:ln>
            </c:spPr>
            <c:txPr>
              <a:bodyPr/>
              <a:lstStyle/>
              <a:p>
                <a:pPr>
                  <a:defRPr sz="900" b="0" i="0" u="none" strike="noStrike" baseline="0">
                    <a:solidFill>
                      <a:srgbClr val="003300"/>
                    </a:solidFill>
                    <a:latin typeface="Arial"/>
                    <a:ea typeface="Arial"/>
                    <a:cs typeface="Arial"/>
                  </a:defRPr>
                </a:pPr>
                <a:endParaRPr lang="ru-RU"/>
              </a:p>
            </c:txPr>
            <c:showLegendKey val="0"/>
            <c:showVal val="0"/>
            <c:showCatName val="0"/>
            <c:showSerName val="0"/>
            <c:showPercent val="1"/>
            <c:showBubbleSize val="0"/>
            <c:showLeaderLines val="0"/>
            <c:extLst>
              <c:ext xmlns:c15="http://schemas.microsoft.com/office/drawing/2012/chart" uri="{CE6537A1-D6FC-4f65-9D91-7224C49458BB}"/>
            </c:extLst>
          </c:dLbls>
          <c:cat>
            <c:strRef>
              <c:f>'Отчет о смягчении последствий'!$Y$29:$Y$32</c:f>
              <c:strCache>
                <c:ptCount val="4"/>
                <c:pt idx="0">
                  <c:v>Здания, оборудование / объекты и промышленность</c:v>
                </c:pt>
                <c:pt idx="1">
                  <c:v>Транспорт</c:v>
                </c:pt>
                <c:pt idx="2">
                  <c:v>Другое</c:v>
                </c:pt>
                <c:pt idx="3">
                  <c:v>Неэнергетические сектора</c:v>
                </c:pt>
              </c:strCache>
            </c:strRef>
          </c:cat>
          <c:val>
            <c:numRef>
              <c:f>'Отчет о смягчении последствий'!$Z$29:$Z$32</c:f>
              <c:numCache>
                <c:formatCode>0</c:formatCode>
                <c:ptCount val="4"/>
                <c:pt idx="0">
                  <c:v>0</c:v>
                </c:pt>
                <c:pt idx="1">
                  <c:v>0</c:v>
                </c:pt>
                <c:pt idx="2">
                  <c:v>0</c:v>
                </c:pt>
                <c:pt idx="3">
                  <c:v>0</c:v>
                </c:pt>
              </c:numCache>
            </c:numRef>
          </c:val>
          <c:extLst>
            <c:ext xmlns:c16="http://schemas.microsoft.com/office/drawing/2014/chart" uri="{C3380CC4-5D6E-409C-BE32-E72D297353CC}">
              <c16:uniqueId val="{0000000A-04B1-4CE6-8D57-9F04A3CA1BFC}"/>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0.64227812986791288"/>
          <c:y val="0.1394422310756972"/>
          <c:w val="0.34417429528625998"/>
          <c:h val="0.8127490039840638"/>
        </c:manualLayout>
      </c:layout>
      <c:overlay val="0"/>
      <c:spPr>
        <a:noFill/>
        <a:ln w="25400">
          <a:noFill/>
        </a:ln>
      </c:spPr>
      <c:txPr>
        <a:bodyPr/>
        <a:lstStyle/>
        <a:p>
          <a:pPr>
            <a:defRPr sz="755" b="0" i="0" u="none" strike="noStrike" baseline="0">
              <a:solidFill>
                <a:srgbClr val="003300"/>
              </a:solidFill>
              <a:latin typeface="Arial"/>
              <a:ea typeface="Arial"/>
              <a:cs typeface="Arial"/>
            </a:defRPr>
          </a:pPr>
          <a:endParaRPr lang="ru-RU"/>
        </a:p>
      </c:txPr>
    </c:legend>
    <c:plotVisOnly val="1"/>
    <c:dispBlanksAs val="zero"/>
    <c:showDLblsOverMax val="0"/>
  </c:chart>
  <c:spPr>
    <a:solidFill>
      <a:srgbClr val="F8F8F8"/>
    </a:solidFill>
    <a:ln w="3175">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056" l="0.70000000000000051" r="0.70000000000000051" t="0.75000000000000056" header="0.30000000000000027" footer="0.30000000000000027"/>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205365241755296"/>
          <c:y val="6.0298804133445821E-2"/>
          <c:w val="0.40894113925718956"/>
          <c:h val="0.80364336457422803"/>
        </c:manualLayout>
      </c:layout>
      <c:barChart>
        <c:barDir val="col"/>
        <c:grouping val="stacked"/>
        <c:varyColors val="0"/>
        <c:ser>
          <c:idx val="1"/>
          <c:order val="0"/>
          <c:tx>
            <c:strRef>
              <c:f>'Отчет о смягчении последствий'!$Y$32</c:f>
              <c:strCache>
                <c:ptCount val="1"/>
                <c:pt idx="0">
                  <c:v>Неэнергетические сектора</c:v>
                </c:pt>
              </c:strCache>
            </c:strRef>
          </c:tx>
          <c:spPr>
            <a:solidFill>
              <a:srgbClr val="00883B"/>
            </a:solidFill>
            <a:ln w="25400">
              <a:noFill/>
            </a:ln>
          </c:spPr>
          <c:invertIfNegative val="0"/>
          <c:cat>
            <c:strRef>
              <c:f>'Отчет о смягчении последствий'!$C$8</c:f>
              <c:strCache>
                <c:ptCount val="1"/>
                <c:pt idx="0">
                  <c:v>[drop-down]</c:v>
                </c:pt>
              </c:strCache>
            </c:strRef>
          </c:cat>
          <c:val>
            <c:numRef>
              <c:f>'Отчет о смягчении последствий'!$Z$32</c:f>
              <c:numCache>
                <c:formatCode>0</c:formatCode>
                <c:ptCount val="1"/>
                <c:pt idx="0">
                  <c:v>0</c:v>
                </c:pt>
              </c:numCache>
            </c:numRef>
          </c:val>
          <c:extLst>
            <c:ext xmlns:c16="http://schemas.microsoft.com/office/drawing/2014/chart" uri="{C3380CC4-5D6E-409C-BE32-E72D297353CC}">
              <c16:uniqueId val="{00000000-2852-4BEE-83F9-35657DC3BD46}"/>
            </c:ext>
          </c:extLst>
        </c:ser>
        <c:ser>
          <c:idx val="5"/>
          <c:order val="1"/>
          <c:tx>
            <c:strRef>
              <c:f>'Отчет о смягчении последствий'!$Y$31</c:f>
              <c:strCache>
                <c:ptCount val="1"/>
                <c:pt idx="0">
                  <c:v>Другое</c:v>
                </c:pt>
              </c:strCache>
            </c:strRef>
          </c:tx>
          <c:spPr>
            <a:solidFill>
              <a:srgbClr val="D9D9D9"/>
            </a:solidFill>
            <a:ln w="25400">
              <a:noFill/>
            </a:ln>
          </c:spPr>
          <c:invertIfNegative val="0"/>
          <c:cat>
            <c:strRef>
              <c:f>'Отчет о смягчении последствий'!$C$8</c:f>
              <c:strCache>
                <c:ptCount val="1"/>
                <c:pt idx="0">
                  <c:v>[drop-down]</c:v>
                </c:pt>
              </c:strCache>
            </c:strRef>
          </c:cat>
          <c:val>
            <c:numRef>
              <c:f>'Отчет о смягчении последствий'!$Z$31</c:f>
              <c:numCache>
                <c:formatCode>0</c:formatCode>
                <c:ptCount val="1"/>
                <c:pt idx="0">
                  <c:v>0</c:v>
                </c:pt>
              </c:numCache>
            </c:numRef>
          </c:val>
          <c:extLst>
            <c:ext xmlns:c16="http://schemas.microsoft.com/office/drawing/2014/chart" uri="{C3380CC4-5D6E-409C-BE32-E72D297353CC}">
              <c16:uniqueId val="{00000001-2852-4BEE-83F9-35657DC3BD46}"/>
            </c:ext>
          </c:extLst>
        </c:ser>
        <c:ser>
          <c:idx val="4"/>
          <c:order val="2"/>
          <c:tx>
            <c:strRef>
              <c:f>'Отчет о смягчении последствий'!$Y$30</c:f>
              <c:strCache>
                <c:ptCount val="1"/>
                <c:pt idx="0">
                  <c:v>Транспорт</c:v>
                </c:pt>
              </c:strCache>
            </c:strRef>
          </c:tx>
          <c:spPr>
            <a:solidFill>
              <a:srgbClr val="003068"/>
            </a:solidFill>
            <a:ln w="25400">
              <a:noFill/>
            </a:ln>
          </c:spPr>
          <c:invertIfNegative val="0"/>
          <c:cat>
            <c:strRef>
              <c:f>'Отчет о смягчении последствий'!$C$8</c:f>
              <c:strCache>
                <c:ptCount val="1"/>
                <c:pt idx="0">
                  <c:v>[drop-down]</c:v>
                </c:pt>
              </c:strCache>
            </c:strRef>
          </c:cat>
          <c:val>
            <c:numRef>
              <c:f>'Отчет о смягчении последствий'!$Z$30</c:f>
              <c:numCache>
                <c:formatCode>0</c:formatCode>
                <c:ptCount val="1"/>
                <c:pt idx="0">
                  <c:v>0</c:v>
                </c:pt>
              </c:numCache>
            </c:numRef>
          </c:val>
          <c:extLst>
            <c:ext xmlns:c16="http://schemas.microsoft.com/office/drawing/2014/chart" uri="{C3380CC4-5D6E-409C-BE32-E72D297353CC}">
              <c16:uniqueId val="{00000002-2852-4BEE-83F9-35657DC3BD46}"/>
            </c:ext>
          </c:extLst>
        </c:ser>
        <c:ser>
          <c:idx val="0"/>
          <c:order val="3"/>
          <c:tx>
            <c:strRef>
              <c:f>'Отчет о смягчении последствий'!$Y$29</c:f>
              <c:strCache>
                <c:ptCount val="1"/>
                <c:pt idx="0">
                  <c:v>Здания, оборудование / объекты и промышленность</c:v>
                </c:pt>
              </c:strCache>
            </c:strRef>
          </c:tx>
          <c:spPr>
            <a:solidFill>
              <a:srgbClr val="006AB3"/>
            </a:solidFill>
            <a:ln w="25400">
              <a:noFill/>
            </a:ln>
          </c:spPr>
          <c:invertIfNegative val="0"/>
          <c:cat>
            <c:strRef>
              <c:f>'Отчет о смягчении последствий'!$C$8</c:f>
              <c:strCache>
                <c:ptCount val="1"/>
                <c:pt idx="0">
                  <c:v>[drop-down]</c:v>
                </c:pt>
              </c:strCache>
            </c:strRef>
          </c:cat>
          <c:val>
            <c:numRef>
              <c:f>'Отчет о смягчении последствий'!$Z$29</c:f>
              <c:numCache>
                <c:formatCode>0</c:formatCode>
                <c:ptCount val="1"/>
                <c:pt idx="0">
                  <c:v>0</c:v>
                </c:pt>
              </c:numCache>
            </c:numRef>
          </c:val>
          <c:extLst>
            <c:ext xmlns:c16="http://schemas.microsoft.com/office/drawing/2014/chart" uri="{C3380CC4-5D6E-409C-BE32-E72D297353CC}">
              <c16:uniqueId val="{00000003-2852-4BEE-83F9-35657DC3BD46}"/>
            </c:ext>
          </c:extLst>
        </c:ser>
        <c:dLbls>
          <c:showLegendKey val="0"/>
          <c:showVal val="0"/>
          <c:showCatName val="0"/>
          <c:showSerName val="0"/>
          <c:showPercent val="0"/>
          <c:showBubbleSize val="0"/>
        </c:dLbls>
        <c:gapWidth val="75"/>
        <c:overlap val="100"/>
        <c:axId val="167268864"/>
        <c:axId val="164456704"/>
      </c:barChart>
      <c:catAx>
        <c:axId val="167268864"/>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3300"/>
                </a:solidFill>
                <a:latin typeface="Arial"/>
                <a:ea typeface="Arial"/>
                <a:cs typeface="Arial"/>
              </a:defRPr>
            </a:pPr>
            <a:endParaRPr lang="ru-RU"/>
          </a:p>
        </c:txPr>
        <c:crossAx val="164456704"/>
        <c:crosses val="autoZero"/>
        <c:auto val="1"/>
        <c:lblAlgn val="ctr"/>
        <c:lblOffset val="100"/>
        <c:noMultiLvlLbl val="0"/>
      </c:catAx>
      <c:valAx>
        <c:axId val="164456704"/>
        <c:scaling>
          <c:orientation val="minMax"/>
        </c:scaling>
        <c:delete val="0"/>
        <c:axPos val="l"/>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rgbClr val="000000"/>
                    </a:solidFill>
                    <a:latin typeface="Arial"/>
                    <a:ea typeface="Arial"/>
                    <a:cs typeface="Arial"/>
                  </a:defRPr>
                </a:pPr>
                <a:r>
                  <a:rPr lang="en-GB" sz="900" b="1" i="0" baseline="0">
                    <a:effectLst/>
                  </a:rPr>
                  <a:t>тонны CO2/CO2 экв./год</a:t>
                </a:r>
                <a:endParaRPr lang="en-US" sz="900">
                  <a:effectLst/>
                </a:endParaRPr>
              </a:p>
              <a:p>
                <a:pPr marL="0" marR="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rgbClr val="000000"/>
                    </a:solidFill>
                    <a:latin typeface="Arial"/>
                    <a:ea typeface="Arial"/>
                    <a:cs typeface="Arial"/>
                  </a:defRPr>
                </a:pPr>
                <a:endParaRPr lang="en-GB"/>
              </a:p>
            </c:rich>
          </c:tx>
          <c:layout>
            <c:manualLayout>
              <c:xMode val="edge"/>
              <c:yMode val="edge"/>
              <c:x val="2.0387333240149713E-2"/>
              <c:y val="0.12517423464359445"/>
            </c:manualLayout>
          </c:layout>
          <c:overlay val="0"/>
          <c:spPr>
            <a:noFill/>
            <a:ln w="25400">
              <a:noFill/>
            </a:ln>
          </c:spPr>
        </c:title>
        <c:numFmt formatCode="0"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67268864"/>
        <c:crosses val="autoZero"/>
        <c:crossBetween val="between"/>
      </c:valAx>
      <c:spPr>
        <a:noFill/>
        <a:ln w="25400">
          <a:noFill/>
        </a:ln>
      </c:spPr>
    </c:plotArea>
    <c:legend>
      <c:legendPos val="r"/>
      <c:layout>
        <c:manualLayout>
          <c:xMode val="edge"/>
          <c:yMode val="edge"/>
          <c:x val="0.65680473372781067"/>
          <c:y val="0.10276679841897234"/>
          <c:w val="0.33136094674556216"/>
          <c:h val="0.78261035552374136"/>
        </c:manualLayout>
      </c:layout>
      <c:overlay val="0"/>
      <c:spPr>
        <a:noFill/>
        <a:ln w="25400">
          <a:noFill/>
        </a:ln>
      </c:spPr>
      <c:txPr>
        <a:bodyPr/>
        <a:lstStyle/>
        <a:p>
          <a:pPr>
            <a:defRPr sz="755" b="0" i="0" u="none" strike="noStrike" baseline="0">
              <a:solidFill>
                <a:srgbClr val="003300"/>
              </a:solidFill>
              <a:latin typeface="Arial"/>
              <a:ea typeface="Arial"/>
              <a:cs typeface="Arial"/>
            </a:defRPr>
          </a:pPr>
          <a:endParaRPr lang="ru-RU"/>
        </a:p>
      </c:txPr>
    </c:legend>
    <c:plotVisOnly val="1"/>
    <c:dispBlanksAs val="gap"/>
    <c:showDLblsOverMax val="0"/>
  </c:chart>
  <c:spPr>
    <a:solidFill>
      <a:srgbClr val="F8F8F8"/>
    </a:solidFill>
    <a:ln w="3175">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167" l="0.70000000000000062" r="0.70000000000000062" t="0.75000000000000167" header="0.30000000000000032" footer="0.30000000000000032"/>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rgbClr val="003068"/>
            </a:solidFill>
            <a:ln w="25400">
              <a:noFill/>
            </a:ln>
          </c:spPr>
          <c:dPt>
            <c:idx val="0"/>
            <c:bubble3D val="0"/>
            <c:spPr>
              <a:solidFill>
                <a:srgbClr val="006AB3"/>
              </a:solidFill>
              <a:ln w="25400">
                <a:noFill/>
              </a:ln>
            </c:spPr>
            <c:extLst>
              <c:ext xmlns:c16="http://schemas.microsoft.com/office/drawing/2014/chart" uri="{C3380CC4-5D6E-409C-BE32-E72D297353CC}">
                <c16:uniqueId val="{00000001-3A11-4E89-A278-F1F1A7DAC585}"/>
              </c:ext>
            </c:extLst>
          </c:dPt>
          <c:dPt>
            <c:idx val="1"/>
            <c:bubble3D val="0"/>
            <c:extLst>
              <c:ext xmlns:c16="http://schemas.microsoft.com/office/drawing/2014/chart" uri="{C3380CC4-5D6E-409C-BE32-E72D297353CC}">
                <c16:uniqueId val="{00000002-3A11-4E89-A278-F1F1A7DAC585}"/>
              </c:ext>
            </c:extLst>
          </c:dPt>
          <c:dPt>
            <c:idx val="2"/>
            <c:bubble3D val="0"/>
            <c:spPr>
              <a:solidFill>
                <a:srgbClr val="D9D9D9"/>
              </a:solidFill>
              <a:ln w="25400">
                <a:noFill/>
              </a:ln>
            </c:spPr>
            <c:extLst>
              <c:ext xmlns:c16="http://schemas.microsoft.com/office/drawing/2014/chart" uri="{C3380CC4-5D6E-409C-BE32-E72D297353CC}">
                <c16:uniqueId val="{00000004-3A11-4E89-A278-F1F1A7DAC585}"/>
              </c:ext>
            </c:extLst>
          </c:dPt>
          <c:dLbls>
            <c:dLbl>
              <c:idx val="0"/>
              <c:layout>
                <c:manualLayout>
                  <c:x val="0.13008101629572727"/>
                  <c:y val="4.181295433244153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A11-4E89-A278-F1F1A7DAC585}"/>
                </c:ext>
              </c:extLst>
            </c:dLbl>
            <c:dLbl>
              <c:idx val="1"/>
              <c:layout>
                <c:manualLayout>
                  <c:x val="-0.12285456187895212"/>
                  <c:y val="-6.065977154685840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A11-4E89-A278-F1F1A7DAC585}"/>
                </c:ext>
              </c:extLst>
            </c:dLbl>
            <c:dLbl>
              <c:idx val="2"/>
              <c:layout>
                <c:manualLayout>
                  <c:x val="-1.0840108401084025E-2"/>
                  <c:y val="-0.1272488612729578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A11-4E89-A278-F1F1A7DAC585}"/>
                </c:ext>
              </c:extLst>
            </c:dLbl>
            <c:dLbl>
              <c:idx val="3"/>
              <c:layout>
                <c:manualLayout>
                  <c:x val="-3.2520325203252036E-2"/>
                  <c:y val="0.1535182267637472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A11-4E89-A278-F1F1A7DAC585}"/>
                </c:ext>
              </c:extLst>
            </c:dLbl>
            <c:dLbl>
              <c:idx val="4"/>
              <c:layout>
                <c:manualLayout>
                  <c:x val="-7.58807588075881E-2"/>
                  <c:y val="0.11371720501018306"/>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A11-4E89-A278-F1F1A7DAC585}"/>
                </c:ext>
              </c:extLst>
            </c:dLbl>
            <c:dLbl>
              <c:idx val="5"/>
              <c:layout>
                <c:manualLayout>
                  <c:x val="-0.1084010840108401"/>
                  <c:y val="-4.548688200407323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A11-4E89-A278-F1F1A7DAC585}"/>
                </c:ext>
              </c:extLst>
            </c:dLbl>
            <c:dLbl>
              <c:idx val="6"/>
              <c:layout>
                <c:manualLayout>
                  <c:x val="-3.6133694670280052E-3"/>
                  <c:y val="-0.1421465062627288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A11-4E89-A278-F1F1A7DAC585}"/>
                </c:ext>
              </c:extLst>
            </c:dLbl>
            <c:spPr>
              <a:noFill/>
              <a:ln w="25400">
                <a:noFill/>
              </a:ln>
            </c:spPr>
            <c:txPr>
              <a:bodyPr/>
              <a:lstStyle/>
              <a:p>
                <a:pPr>
                  <a:defRPr sz="900" b="0" i="0" u="none" strike="noStrike" baseline="0">
                    <a:solidFill>
                      <a:srgbClr val="003300"/>
                    </a:solidFill>
                    <a:latin typeface="Arial"/>
                    <a:ea typeface="Arial"/>
                    <a:cs typeface="Arial"/>
                  </a:defRPr>
                </a:pPr>
                <a:endParaRPr lang="ru-RU"/>
              </a:p>
            </c:txPr>
            <c:showLegendKey val="0"/>
            <c:showVal val="0"/>
            <c:showCatName val="0"/>
            <c:showSerName val="0"/>
            <c:showPercent val="1"/>
            <c:showBubbleSize val="0"/>
            <c:showLeaderLines val="0"/>
            <c:extLst>
              <c:ext xmlns:c15="http://schemas.microsoft.com/office/drawing/2012/chart" uri="{CE6537A1-D6FC-4f65-9D91-7224C49458BB}"/>
            </c:extLst>
          </c:dLbls>
          <c:cat>
            <c:strRef>
              <c:f>'Отчет о смягчении последствий'!$Y$49:$Y$51</c:f>
              <c:strCache>
                <c:ptCount val="3"/>
                <c:pt idx="0">
                  <c:v>Здания, оборудование /объекты и промышленность</c:v>
                </c:pt>
                <c:pt idx="1">
                  <c:v>Транспорт</c:v>
                </c:pt>
                <c:pt idx="2">
                  <c:v>Другое</c:v>
                </c:pt>
              </c:strCache>
            </c:strRef>
          </c:cat>
          <c:val>
            <c:numRef>
              <c:f>'Отчет о смягчении последствий'!$Z$49:$Z$51</c:f>
              <c:numCache>
                <c:formatCode>0</c:formatCode>
                <c:ptCount val="3"/>
                <c:pt idx="0">
                  <c:v>0</c:v>
                </c:pt>
                <c:pt idx="1">
                  <c:v>0</c:v>
                </c:pt>
                <c:pt idx="2">
                  <c:v>0</c:v>
                </c:pt>
              </c:numCache>
            </c:numRef>
          </c:val>
          <c:extLst>
            <c:ext xmlns:c16="http://schemas.microsoft.com/office/drawing/2014/chart" uri="{C3380CC4-5D6E-409C-BE32-E72D297353CC}">
              <c16:uniqueId val="{00000009-3A11-4E89-A278-F1F1A7DAC585}"/>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0.6449881569681839"/>
          <c:y val="0.21912350597609562"/>
          <c:w val="0.34417429528625998"/>
          <c:h val="0.66932270916334657"/>
        </c:manualLayout>
      </c:layout>
      <c:overlay val="0"/>
      <c:spPr>
        <a:noFill/>
        <a:ln w="25400">
          <a:noFill/>
        </a:ln>
      </c:spPr>
      <c:txPr>
        <a:bodyPr/>
        <a:lstStyle/>
        <a:p>
          <a:pPr>
            <a:defRPr sz="755" b="0" i="0" u="none" strike="noStrike" baseline="0">
              <a:solidFill>
                <a:srgbClr val="003300"/>
              </a:solidFill>
              <a:latin typeface="Arial"/>
              <a:ea typeface="Arial"/>
              <a:cs typeface="Arial"/>
            </a:defRPr>
          </a:pPr>
          <a:endParaRPr lang="ru-RU"/>
        </a:p>
      </c:txPr>
    </c:legend>
    <c:plotVisOnly val="1"/>
    <c:dispBlanksAs val="zero"/>
    <c:showDLblsOverMax val="0"/>
  </c:chart>
  <c:spPr>
    <a:solidFill>
      <a:srgbClr val="F8F8F8"/>
    </a:solidFill>
    <a:ln w="3175">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056" l="0.70000000000000051" r="0.70000000000000051" t="0.75000000000000056" header="0.30000000000000027" footer="0.30000000000000027"/>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980114090078132"/>
          <c:y val="6.0298804133445821E-2"/>
          <c:w val="0.42103797472279897"/>
          <c:h val="0.80364336457422803"/>
        </c:manualLayout>
      </c:layout>
      <c:barChart>
        <c:barDir val="col"/>
        <c:grouping val="stacked"/>
        <c:varyColors val="0"/>
        <c:ser>
          <c:idx val="5"/>
          <c:order val="0"/>
          <c:tx>
            <c:strRef>
              <c:f>'Отчет о смягчении последствий'!$Y$51</c:f>
              <c:strCache>
                <c:ptCount val="1"/>
                <c:pt idx="0">
                  <c:v>Другое</c:v>
                </c:pt>
              </c:strCache>
            </c:strRef>
          </c:tx>
          <c:spPr>
            <a:solidFill>
              <a:srgbClr val="D9D9D9"/>
            </a:solidFill>
            <a:ln w="25400">
              <a:noFill/>
            </a:ln>
          </c:spPr>
          <c:invertIfNegative val="0"/>
          <c:cat>
            <c:strRef>
              <c:f>'Отчет о смягчении последствий'!$C$8</c:f>
              <c:strCache>
                <c:ptCount val="1"/>
                <c:pt idx="0">
                  <c:v>[drop-down]</c:v>
                </c:pt>
              </c:strCache>
            </c:strRef>
          </c:cat>
          <c:val>
            <c:numRef>
              <c:f>'Отчет о смягчении последствий'!$Z$51</c:f>
              <c:numCache>
                <c:formatCode>0</c:formatCode>
                <c:ptCount val="1"/>
                <c:pt idx="0">
                  <c:v>0</c:v>
                </c:pt>
              </c:numCache>
            </c:numRef>
          </c:val>
          <c:extLst>
            <c:ext xmlns:c16="http://schemas.microsoft.com/office/drawing/2014/chart" uri="{C3380CC4-5D6E-409C-BE32-E72D297353CC}">
              <c16:uniqueId val="{00000000-4DF0-4A55-B8C4-C0E666817036}"/>
            </c:ext>
          </c:extLst>
        </c:ser>
        <c:ser>
          <c:idx val="4"/>
          <c:order val="1"/>
          <c:tx>
            <c:strRef>
              <c:f>'Отчет о смягчении последствий'!$Y$50</c:f>
              <c:strCache>
                <c:ptCount val="1"/>
                <c:pt idx="0">
                  <c:v>Транспорт</c:v>
                </c:pt>
              </c:strCache>
            </c:strRef>
          </c:tx>
          <c:spPr>
            <a:solidFill>
              <a:srgbClr val="003068"/>
            </a:solidFill>
            <a:ln w="25400">
              <a:noFill/>
            </a:ln>
          </c:spPr>
          <c:invertIfNegative val="0"/>
          <c:cat>
            <c:strRef>
              <c:f>'Отчет о смягчении последствий'!$C$8</c:f>
              <c:strCache>
                <c:ptCount val="1"/>
                <c:pt idx="0">
                  <c:v>[drop-down]</c:v>
                </c:pt>
              </c:strCache>
            </c:strRef>
          </c:cat>
          <c:val>
            <c:numRef>
              <c:f>'Отчет о смягчении последствий'!$Z$50</c:f>
              <c:numCache>
                <c:formatCode>0</c:formatCode>
                <c:ptCount val="1"/>
                <c:pt idx="0">
                  <c:v>0</c:v>
                </c:pt>
              </c:numCache>
            </c:numRef>
          </c:val>
          <c:extLst>
            <c:ext xmlns:c16="http://schemas.microsoft.com/office/drawing/2014/chart" uri="{C3380CC4-5D6E-409C-BE32-E72D297353CC}">
              <c16:uniqueId val="{00000001-4DF0-4A55-B8C4-C0E666817036}"/>
            </c:ext>
          </c:extLst>
        </c:ser>
        <c:ser>
          <c:idx val="0"/>
          <c:order val="2"/>
          <c:tx>
            <c:strRef>
              <c:f>'Отчет о смягчении последствий'!$Y$49</c:f>
              <c:strCache>
                <c:ptCount val="1"/>
                <c:pt idx="0">
                  <c:v>Здания, оборудование /объекты и промышленность</c:v>
                </c:pt>
              </c:strCache>
            </c:strRef>
          </c:tx>
          <c:spPr>
            <a:solidFill>
              <a:srgbClr val="006AB3"/>
            </a:solidFill>
            <a:ln w="25400">
              <a:noFill/>
            </a:ln>
          </c:spPr>
          <c:invertIfNegative val="0"/>
          <c:cat>
            <c:strRef>
              <c:f>'Отчет о смягчении последствий'!$C$8</c:f>
              <c:strCache>
                <c:ptCount val="1"/>
                <c:pt idx="0">
                  <c:v>[drop-down]</c:v>
                </c:pt>
              </c:strCache>
            </c:strRef>
          </c:cat>
          <c:val>
            <c:numRef>
              <c:f>'Отчет о смягчении последствий'!$Z$49</c:f>
              <c:numCache>
                <c:formatCode>0</c:formatCode>
                <c:ptCount val="1"/>
                <c:pt idx="0">
                  <c:v>0</c:v>
                </c:pt>
              </c:numCache>
            </c:numRef>
          </c:val>
          <c:extLst>
            <c:ext xmlns:c16="http://schemas.microsoft.com/office/drawing/2014/chart" uri="{C3380CC4-5D6E-409C-BE32-E72D297353CC}">
              <c16:uniqueId val="{00000002-4DF0-4A55-B8C4-C0E666817036}"/>
            </c:ext>
          </c:extLst>
        </c:ser>
        <c:dLbls>
          <c:showLegendKey val="0"/>
          <c:showVal val="0"/>
          <c:showCatName val="0"/>
          <c:showSerName val="0"/>
          <c:showPercent val="0"/>
          <c:showBubbleSize val="0"/>
        </c:dLbls>
        <c:gapWidth val="75"/>
        <c:overlap val="100"/>
        <c:axId val="167269888"/>
        <c:axId val="164459584"/>
      </c:barChart>
      <c:catAx>
        <c:axId val="167269888"/>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64459584"/>
        <c:crosses val="autoZero"/>
        <c:auto val="1"/>
        <c:lblAlgn val="ctr"/>
        <c:lblOffset val="100"/>
        <c:noMultiLvlLbl val="0"/>
      </c:catAx>
      <c:valAx>
        <c:axId val="164459584"/>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МВтч/год</a:t>
                </a:r>
              </a:p>
            </c:rich>
          </c:tx>
          <c:layout>
            <c:manualLayout>
              <c:xMode val="edge"/>
              <c:yMode val="edge"/>
              <c:x val="1.6430913494863586E-2"/>
              <c:y val="0.34481424999740645"/>
            </c:manualLayout>
          </c:layout>
          <c:overlay val="0"/>
          <c:spPr>
            <a:noFill/>
            <a:ln w="25400">
              <a:noFill/>
            </a:ln>
          </c:spPr>
        </c:title>
        <c:numFmt formatCode="0"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67269888"/>
        <c:crosses val="autoZero"/>
        <c:crossBetween val="between"/>
      </c:valAx>
      <c:spPr>
        <a:noFill/>
        <a:ln w="25400">
          <a:noFill/>
        </a:ln>
      </c:spPr>
    </c:plotArea>
    <c:legend>
      <c:legendPos val="r"/>
      <c:layout>
        <c:manualLayout>
          <c:xMode val="edge"/>
          <c:yMode val="edge"/>
          <c:x val="0.67062408000186913"/>
          <c:y val="0.19762887346591557"/>
          <c:w val="0.31750772993138465"/>
          <c:h val="0.5889340512277863"/>
        </c:manualLayout>
      </c:layout>
      <c:overlay val="0"/>
      <c:spPr>
        <a:noFill/>
        <a:ln w="25400">
          <a:noFill/>
        </a:ln>
      </c:spPr>
      <c:txPr>
        <a:bodyPr/>
        <a:lstStyle/>
        <a:p>
          <a:pPr>
            <a:defRPr sz="755" b="0" i="0" u="none" strike="noStrike" baseline="0">
              <a:solidFill>
                <a:srgbClr val="003300"/>
              </a:solidFill>
              <a:latin typeface="Arial"/>
              <a:ea typeface="Arial"/>
              <a:cs typeface="Arial"/>
            </a:defRPr>
          </a:pPr>
          <a:endParaRPr lang="ru-RU"/>
        </a:p>
      </c:txPr>
    </c:legend>
    <c:plotVisOnly val="1"/>
    <c:dispBlanksAs val="gap"/>
    <c:showDLblsOverMax val="0"/>
  </c:chart>
  <c:spPr>
    <a:solidFill>
      <a:srgbClr val="F8F8F8"/>
    </a:solidFill>
    <a:ln w="3175">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167" l="0.70000000000000062" r="0.70000000000000062" t="0.75000000000000167"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61315346929819"/>
          <c:y val="7.6455239533132421E-2"/>
          <c:w val="0.46355995853838045"/>
          <c:h val="0.78903477798611787"/>
        </c:manualLayout>
      </c:layout>
      <c:barChart>
        <c:barDir val="col"/>
        <c:grouping val="stacked"/>
        <c:varyColors val="0"/>
        <c:ser>
          <c:idx val="2"/>
          <c:order val="0"/>
          <c:tx>
            <c:strRef>
              <c:f>'Отчет о смягчении последствий'!$Y$62</c:f>
              <c:strCache>
                <c:ptCount val="1"/>
                <c:pt idx="0">
                  <c:v>Возобновляемые источники</c:v>
                </c:pt>
              </c:strCache>
            </c:strRef>
          </c:tx>
          <c:spPr>
            <a:solidFill>
              <a:srgbClr val="EBF1DE"/>
            </a:solidFill>
            <a:ln w="25400">
              <a:noFill/>
            </a:ln>
          </c:spPr>
          <c:invertIfNegative val="0"/>
          <c:cat>
            <c:strRef>
              <c:f>'Отчет о смягчении последствий'!$C$8</c:f>
              <c:strCache>
                <c:ptCount val="1"/>
                <c:pt idx="0">
                  <c:v>[drop-down]</c:v>
                </c:pt>
              </c:strCache>
            </c:strRef>
          </c:cat>
          <c:val>
            <c:numRef>
              <c:f>'Отчет о смягчении последствий'!$Z$62</c:f>
              <c:numCache>
                <c:formatCode>0</c:formatCode>
                <c:ptCount val="1"/>
                <c:pt idx="0">
                  <c:v>0</c:v>
                </c:pt>
              </c:numCache>
            </c:numRef>
          </c:val>
          <c:extLst>
            <c:ext xmlns:c16="http://schemas.microsoft.com/office/drawing/2014/chart" uri="{C3380CC4-5D6E-409C-BE32-E72D297353CC}">
              <c16:uniqueId val="{00000000-241D-4B20-B0BC-C18EAE6F6966}"/>
            </c:ext>
          </c:extLst>
        </c:ser>
        <c:ser>
          <c:idx val="1"/>
          <c:order val="1"/>
          <c:tx>
            <c:strRef>
              <c:f>'Отчет о смягчении последствий'!$Y$61</c:f>
              <c:strCache>
                <c:ptCount val="1"/>
                <c:pt idx="0">
                  <c:v>Традиционные источники</c:v>
                </c:pt>
              </c:strCache>
            </c:strRef>
          </c:tx>
          <c:spPr>
            <a:solidFill>
              <a:srgbClr val="FFD500"/>
            </a:solidFill>
            <a:ln w="25400">
              <a:noFill/>
            </a:ln>
          </c:spPr>
          <c:invertIfNegative val="0"/>
          <c:cat>
            <c:strRef>
              <c:f>'Отчет о смягчении последствий'!$C$8</c:f>
              <c:strCache>
                <c:ptCount val="1"/>
                <c:pt idx="0">
                  <c:v>[drop-down]</c:v>
                </c:pt>
              </c:strCache>
            </c:strRef>
          </c:cat>
          <c:val>
            <c:numRef>
              <c:f>'Отчет о смягчении последствий'!$Z$61</c:f>
              <c:numCache>
                <c:formatCode>0</c:formatCode>
                <c:ptCount val="1"/>
                <c:pt idx="0">
                  <c:v>0</c:v>
                </c:pt>
              </c:numCache>
            </c:numRef>
          </c:val>
          <c:extLst>
            <c:ext xmlns:c16="http://schemas.microsoft.com/office/drawing/2014/chart" uri="{C3380CC4-5D6E-409C-BE32-E72D297353CC}">
              <c16:uniqueId val="{00000001-241D-4B20-B0BC-C18EAE6F6966}"/>
            </c:ext>
          </c:extLst>
        </c:ser>
        <c:ser>
          <c:idx val="3"/>
          <c:order val="2"/>
          <c:tx>
            <c:strRef>
              <c:f>'Отчет о смягчении последствий'!$Y$60</c:f>
              <c:strCache>
                <c:ptCount val="1"/>
                <c:pt idx="0">
                  <c:v>Тепло/холод</c:v>
                </c:pt>
              </c:strCache>
            </c:strRef>
          </c:tx>
          <c:spPr>
            <a:solidFill>
              <a:srgbClr val="97B42A"/>
            </a:solidFill>
            <a:ln w="25400">
              <a:noFill/>
            </a:ln>
          </c:spPr>
          <c:invertIfNegative val="0"/>
          <c:cat>
            <c:strRef>
              <c:f>'Отчет о смягчении последствий'!$C$8</c:f>
              <c:strCache>
                <c:ptCount val="1"/>
                <c:pt idx="0">
                  <c:v>[drop-down]</c:v>
                </c:pt>
              </c:strCache>
            </c:strRef>
          </c:cat>
          <c:val>
            <c:numRef>
              <c:f>'Отчет о смягчении последствий'!$Z$60</c:f>
              <c:numCache>
                <c:formatCode>0</c:formatCode>
                <c:ptCount val="1"/>
                <c:pt idx="0">
                  <c:v>0</c:v>
                </c:pt>
              </c:numCache>
            </c:numRef>
          </c:val>
          <c:extLst>
            <c:ext xmlns:c16="http://schemas.microsoft.com/office/drawing/2014/chart" uri="{C3380CC4-5D6E-409C-BE32-E72D297353CC}">
              <c16:uniqueId val="{00000002-241D-4B20-B0BC-C18EAE6F6966}"/>
            </c:ext>
          </c:extLst>
        </c:ser>
        <c:ser>
          <c:idx val="0"/>
          <c:order val="3"/>
          <c:tx>
            <c:strRef>
              <c:f>'Отчет о смягчении последствий'!$Y$59</c:f>
              <c:strCache>
                <c:ptCount val="1"/>
                <c:pt idx="0">
                  <c:v>Электричество</c:v>
                </c:pt>
              </c:strCache>
            </c:strRef>
          </c:tx>
          <c:spPr>
            <a:solidFill>
              <a:srgbClr val="003068"/>
            </a:solidFill>
            <a:ln w="25400">
              <a:noFill/>
            </a:ln>
          </c:spPr>
          <c:invertIfNegative val="0"/>
          <c:cat>
            <c:strRef>
              <c:f>'Отчет о смягчении последствий'!$C$8</c:f>
              <c:strCache>
                <c:ptCount val="1"/>
                <c:pt idx="0">
                  <c:v>[drop-down]</c:v>
                </c:pt>
              </c:strCache>
            </c:strRef>
          </c:cat>
          <c:val>
            <c:numRef>
              <c:f>'Отчет о смягчении последствий'!$Z$59</c:f>
              <c:numCache>
                <c:formatCode>0</c:formatCode>
                <c:ptCount val="1"/>
                <c:pt idx="0">
                  <c:v>0</c:v>
                </c:pt>
              </c:numCache>
            </c:numRef>
          </c:val>
          <c:extLst>
            <c:ext xmlns:c16="http://schemas.microsoft.com/office/drawing/2014/chart" uri="{C3380CC4-5D6E-409C-BE32-E72D297353CC}">
              <c16:uniqueId val="{00000003-241D-4B20-B0BC-C18EAE6F6966}"/>
            </c:ext>
          </c:extLst>
        </c:ser>
        <c:dLbls>
          <c:showLegendKey val="0"/>
          <c:showVal val="0"/>
          <c:showCatName val="0"/>
          <c:showSerName val="0"/>
          <c:showPercent val="0"/>
          <c:showBubbleSize val="0"/>
        </c:dLbls>
        <c:gapWidth val="150"/>
        <c:overlap val="100"/>
        <c:axId val="167270912"/>
        <c:axId val="164461888"/>
      </c:barChart>
      <c:catAx>
        <c:axId val="167270912"/>
        <c:scaling>
          <c:orientation val="minMax"/>
        </c:scaling>
        <c:delete val="0"/>
        <c:axPos val="b"/>
        <c:numFmt formatCode="General" sourceLinked="1"/>
        <c:majorTickMark val="out"/>
        <c:minorTickMark val="out"/>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64461888"/>
        <c:crosses val="autoZero"/>
        <c:auto val="1"/>
        <c:lblAlgn val="ctr"/>
        <c:lblOffset val="100"/>
        <c:noMultiLvlLbl val="0"/>
      </c:catAx>
      <c:valAx>
        <c:axId val="164461888"/>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МВтч/год</a:t>
                </a:r>
              </a:p>
            </c:rich>
          </c:tx>
          <c:layout>
            <c:manualLayout>
              <c:xMode val="edge"/>
              <c:yMode val="edge"/>
              <c:x val="1.3888757917236393E-2"/>
              <c:y val="0.37419640726727343"/>
            </c:manualLayout>
          </c:layout>
          <c:overlay val="0"/>
          <c:spPr>
            <a:noFill/>
            <a:ln w="25400">
              <a:noFill/>
            </a:ln>
          </c:spPr>
        </c:title>
        <c:numFmt formatCode="0" sourceLinked="1"/>
        <c:majorTickMark val="none"/>
        <c:minorTickMark val="none"/>
        <c:tickLblPos val="nextTo"/>
        <c:spPr>
          <a:ln w="3175">
            <a:solidFill>
              <a:srgbClr val="808080"/>
            </a:solidFill>
            <a:prstDash val="solid"/>
          </a:ln>
        </c:spPr>
        <c:txPr>
          <a:bodyPr rot="0" vert="horz"/>
          <a:lstStyle/>
          <a:p>
            <a:pPr>
              <a:defRPr sz="900" b="0" i="0" u="none" strike="noStrike" baseline="0">
                <a:solidFill>
                  <a:srgbClr val="003300"/>
                </a:solidFill>
                <a:latin typeface="Arial"/>
                <a:ea typeface="Arial"/>
                <a:cs typeface="Arial"/>
              </a:defRPr>
            </a:pPr>
            <a:endParaRPr lang="ru-RU"/>
          </a:p>
        </c:txPr>
        <c:crossAx val="167270912"/>
        <c:crosses val="autoZero"/>
        <c:crossBetween val="between"/>
      </c:valAx>
      <c:spPr>
        <a:solidFill>
          <a:srgbClr val="F8F8F8"/>
        </a:solidFill>
        <a:ln w="25400">
          <a:noFill/>
        </a:ln>
      </c:spPr>
    </c:plotArea>
    <c:legend>
      <c:legendPos val="r"/>
      <c:layout>
        <c:manualLayout>
          <c:xMode val="edge"/>
          <c:yMode val="edge"/>
          <c:x val="0.72754585317553866"/>
          <c:y val="0.27705764052220744"/>
          <c:w val="0.26047935624813368"/>
          <c:h val="0.41558623353898944"/>
        </c:manualLayout>
      </c:layout>
      <c:overlay val="0"/>
      <c:spPr>
        <a:noFill/>
        <a:ln w="25400">
          <a:noFill/>
        </a:ln>
      </c:spPr>
      <c:txPr>
        <a:bodyPr/>
        <a:lstStyle/>
        <a:p>
          <a:pPr>
            <a:defRPr sz="755" b="0" i="0" u="none" strike="noStrike" baseline="0">
              <a:solidFill>
                <a:srgbClr val="003300"/>
              </a:solidFill>
              <a:latin typeface="Arial"/>
              <a:ea typeface="Arial"/>
              <a:cs typeface="Arial"/>
            </a:defRPr>
          </a:pPr>
          <a:endParaRPr lang="ru-RU"/>
        </a:p>
      </c:txPr>
    </c:legend>
    <c:plotVisOnly val="1"/>
    <c:dispBlanksAs val="gap"/>
    <c:showDLblsOverMax val="0"/>
  </c:chart>
  <c:spPr>
    <a:solidFill>
      <a:srgbClr val="F8F8F8"/>
    </a:solidFill>
    <a:ln w="3175">
      <a:solidFill>
        <a:srgbClr val="99CC00"/>
      </a:solidFill>
      <a:prstDash val="lgDash"/>
    </a:ln>
  </c:spPr>
  <c:txPr>
    <a:bodyPr/>
    <a:lstStyle/>
    <a:p>
      <a:pPr>
        <a:defRPr sz="1000" b="0" i="0" u="none" strike="noStrike" baseline="0">
          <a:solidFill>
            <a:srgbClr val="003300"/>
          </a:solidFill>
          <a:latin typeface="Arial"/>
          <a:ea typeface="Arial"/>
          <a:cs typeface="Arial"/>
        </a:defRPr>
      </a:pPr>
      <a:endParaRPr lang="ru-RU"/>
    </a:p>
  </c:txPr>
  <c:printSettings>
    <c:headerFooter alignWithMargins="0"/>
    <c:pageMargins b="0.75000000000000189" l="0.70000000000000062" r="0.70000000000000062" t="0.75000000000000189" header="0.30000000000000032" footer="0.30000000000000032"/>
    <c:pageSetup orientation="portrait"/>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6.xml.rels><?xml version="1.0" encoding="UTF-8" standalone="yes"?>
<Relationships xmlns="http://schemas.openxmlformats.org/package/2006/relationships"><Relationship Id="rId8" Type="http://schemas.openxmlformats.org/officeDocument/2006/relationships/chart" Target="../charts/chart29.xml"/><Relationship Id="rId3" Type="http://schemas.openxmlformats.org/officeDocument/2006/relationships/chart" Target="../charts/chart24.xml"/><Relationship Id="rId7" Type="http://schemas.openxmlformats.org/officeDocument/2006/relationships/chart" Target="../charts/chart28.xml"/><Relationship Id="rId2" Type="http://schemas.openxmlformats.org/officeDocument/2006/relationships/chart" Target="../charts/chart23.xml"/><Relationship Id="rId1" Type="http://schemas.openxmlformats.org/officeDocument/2006/relationships/chart" Target="../charts/chart22.xml"/><Relationship Id="rId6" Type="http://schemas.openxmlformats.org/officeDocument/2006/relationships/chart" Target="../charts/chart27.xml"/><Relationship Id="rId11" Type="http://schemas.openxmlformats.org/officeDocument/2006/relationships/chart" Target="../charts/chart32.xml"/><Relationship Id="rId5" Type="http://schemas.openxmlformats.org/officeDocument/2006/relationships/chart" Target="../charts/chart26.xml"/><Relationship Id="rId10" Type="http://schemas.openxmlformats.org/officeDocument/2006/relationships/chart" Target="../charts/chart31.xml"/><Relationship Id="rId4" Type="http://schemas.openxmlformats.org/officeDocument/2006/relationships/chart" Target="../charts/chart25.xml"/><Relationship Id="rId9" Type="http://schemas.openxmlformats.org/officeDocument/2006/relationships/chart" Target="../charts/chart30.xml"/></Relationships>
</file>

<file path=xl/drawings/_rels/drawing7.xml.rels><?xml version="1.0" encoding="UTF-8" standalone="yes"?>
<Relationships xmlns="http://schemas.openxmlformats.org/package/2006/relationships"><Relationship Id="rId3" Type="http://schemas.openxmlformats.org/officeDocument/2006/relationships/hyperlink" Target="#'&#1055;&#1086;&#1082;&#1072;&#1079;&#1072;&#1090;&#1077;&#1083;&#1080; &#1072;&#1076;&#1072;&#1087;&#1090;&#1072;&#1094;&#1080;&#1080;'!A1"/><Relationship Id="rId2" Type="http://schemas.openxmlformats.org/officeDocument/2006/relationships/hyperlink" Target="#'&#1056;&#1080;&#1089;&#1082;&#1080; &#1080; &#1091;&#1103;&#1079;&#1074;&#1080;&#1084;&#1086;&#1089;&#1090;&#1080;'!A1"/><Relationship Id="rId1" Type="http://schemas.openxmlformats.org/officeDocument/2006/relationships/chart" Target="../charts/chart33.xml"/><Relationship Id="rId5" Type="http://schemas.openxmlformats.org/officeDocument/2006/relationships/hyperlink" Target="#&#1057;&#1090;&#1088;&#1072;&#1090;&#1077;&#1075;&#1080;&#1103;!A1"/><Relationship Id="rId4" Type="http://schemas.openxmlformats.org/officeDocument/2006/relationships/hyperlink" Target="#'&#1044;&#1077;&#1081;&#1089;&#1090;&#1074;&#1080;&#1103; &#1087;&#1086; &#1072;&#1076;&#1072;&#1087;&#1090;&#1072;&#1094;&#1080;&#1080;'!A1"/></Relationships>
</file>

<file path=xl/drawings/_rels/drawing9.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123825</xdr:colOff>
      <xdr:row>3</xdr:row>
      <xdr:rowOff>28575</xdr:rowOff>
    </xdr:to>
    <xdr:sp macro="" textlink="">
      <xdr:nvSpPr>
        <xdr:cNvPr id="16595973" name="Rectangle 12">
          <a:extLst>
            <a:ext uri="{FF2B5EF4-FFF2-40B4-BE49-F238E27FC236}">
              <a16:creationId xmlns:a16="http://schemas.microsoft.com/office/drawing/2014/main" id="{00000000-0008-0000-0000-0000053CFD00}"/>
            </a:ext>
          </a:extLst>
        </xdr:cNvPr>
        <xdr:cNvSpPr>
          <a:spLocks noChangeArrowheads="1"/>
        </xdr:cNvSpPr>
      </xdr:nvSpPr>
      <xdr:spPr bwMode="auto">
        <a:xfrm>
          <a:off x="0" y="0"/>
          <a:ext cx="933450" cy="8953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1362075</xdr:colOff>
      <xdr:row>22</xdr:row>
      <xdr:rowOff>0</xdr:rowOff>
    </xdr:from>
    <xdr:to>
      <xdr:col>13</xdr:col>
      <xdr:colOff>200025</xdr:colOff>
      <xdr:row>23</xdr:row>
      <xdr:rowOff>123825</xdr:rowOff>
    </xdr:to>
    <xdr:pic>
      <xdr:nvPicPr>
        <xdr:cNvPr id="16595974" name="Picture 17">
          <a:extLst>
            <a:ext uri="{FF2B5EF4-FFF2-40B4-BE49-F238E27FC236}">
              <a16:creationId xmlns:a16="http://schemas.microsoft.com/office/drawing/2014/main" id="{00000000-0008-0000-0000-0000063CFD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15425" y="3562350"/>
          <a:ext cx="4667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47625</xdr:colOff>
      <xdr:row>22</xdr:row>
      <xdr:rowOff>0</xdr:rowOff>
    </xdr:from>
    <xdr:to>
      <xdr:col>20</xdr:col>
      <xdr:colOff>533400</xdr:colOff>
      <xdr:row>23</xdr:row>
      <xdr:rowOff>123825</xdr:rowOff>
    </xdr:to>
    <xdr:pic>
      <xdr:nvPicPr>
        <xdr:cNvPr id="16595975" name="Picture 18">
          <a:extLst>
            <a:ext uri="{FF2B5EF4-FFF2-40B4-BE49-F238E27FC236}">
              <a16:creationId xmlns:a16="http://schemas.microsoft.com/office/drawing/2014/main" id="{00000000-0008-0000-0000-0000073CFD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506325" y="3562350"/>
          <a:ext cx="4857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40</xdr:row>
      <xdr:rowOff>47625</xdr:rowOff>
    </xdr:from>
    <xdr:to>
      <xdr:col>20</xdr:col>
      <xdr:colOff>523875</xdr:colOff>
      <xdr:row>41</xdr:row>
      <xdr:rowOff>76200</xdr:rowOff>
    </xdr:to>
    <xdr:pic>
      <xdr:nvPicPr>
        <xdr:cNvPr id="16595976" name="Picture 20">
          <a:extLst>
            <a:ext uri="{FF2B5EF4-FFF2-40B4-BE49-F238E27FC236}">
              <a16:creationId xmlns:a16="http://schemas.microsoft.com/office/drawing/2014/main" id="{00000000-0008-0000-0000-0000083CFD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496800" y="8181975"/>
          <a:ext cx="4857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333375</xdr:colOff>
      <xdr:row>33</xdr:row>
      <xdr:rowOff>190500</xdr:rowOff>
    </xdr:from>
    <xdr:to>
      <xdr:col>20</xdr:col>
      <xdr:colOff>381000</xdr:colOff>
      <xdr:row>36</xdr:row>
      <xdr:rowOff>114300</xdr:rowOff>
    </xdr:to>
    <xdr:pic>
      <xdr:nvPicPr>
        <xdr:cNvPr id="16595977" name="Image 8" descr="C:\Users\Lucie\AppData\Local\Microsoft\Windows\INetCache\Content.Word\logo_ce-en-rvb-hr.jpg">
          <a:extLst>
            <a:ext uri="{FF2B5EF4-FFF2-40B4-BE49-F238E27FC236}">
              <a16:creationId xmlns:a16="http://schemas.microsoft.com/office/drawing/2014/main" id="{00000000-0008-0000-0000-0000093CFD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791950" y="6381750"/>
          <a:ext cx="10477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57150</xdr:colOff>
      <xdr:row>9</xdr:row>
      <xdr:rowOff>171450</xdr:rowOff>
    </xdr:from>
    <xdr:to>
      <xdr:col>8</xdr:col>
      <xdr:colOff>276225</xdr:colOff>
      <xdr:row>22</xdr:row>
      <xdr:rowOff>161925</xdr:rowOff>
    </xdr:to>
    <xdr:pic>
      <xdr:nvPicPr>
        <xdr:cNvPr id="16595978" name="Picture 15">
          <a:extLst>
            <a:ext uri="{FF2B5EF4-FFF2-40B4-BE49-F238E27FC236}">
              <a16:creationId xmlns:a16="http://schemas.microsoft.com/office/drawing/2014/main" id="{00000000-0008-0000-0000-00000A3CF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915025" y="1809750"/>
          <a:ext cx="1085850"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31</xdr:row>
      <xdr:rowOff>0</xdr:rowOff>
    </xdr:from>
    <xdr:to>
      <xdr:col>20</xdr:col>
      <xdr:colOff>476250</xdr:colOff>
      <xdr:row>31</xdr:row>
      <xdr:rowOff>314325</xdr:rowOff>
    </xdr:to>
    <xdr:pic>
      <xdr:nvPicPr>
        <xdr:cNvPr id="16595979" name="Picture 17">
          <a:extLst>
            <a:ext uri="{FF2B5EF4-FFF2-40B4-BE49-F238E27FC236}">
              <a16:creationId xmlns:a16="http://schemas.microsoft.com/office/drawing/2014/main" id="{00000000-0008-0000-0000-00000B3CFD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58700" y="5572125"/>
          <a:ext cx="4762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42334</xdr:colOff>
      <xdr:row>0</xdr:row>
      <xdr:rowOff>10584</xdr:rowOff>
    </xdr:from>
    <xdr:to>
      <xdr:col>3</xdr:col>
      <xdr:colOff>233765</xdr:colOff>
      <xdr:row>3</xdr:row>
      <xdr:rowOff>31751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5"/>
        <a:stretch>
          <a:fillRect/>
        </a:stretch>
      </xdr:blipFill>
      <xdr:spPr>
        <a:xfrm>
          <a:off x="42334" y="10584"/>
          <a:ext cx="1001056" cy="887942"/>
        </a:xfrm>
        <a:prstGeom prst="round2DiagRect">
          <a:avLst>
            <a:gd name="adj1" fmla="val 16667"/>
            <a:gd name="adj2" fmla="val 0"/>
          </a:avLst>
        </a:prstGeom>
        <a:ln w="88900" cap="sq">
          <a:solidFill>
            <a:srgbClr val="FFFFFF"/>
          </a:solidFill>
          <a:miter lim="800000"/>
        </a:ln>
        <a:effectLst>
          <a:outerShdw blurRad="50800" dist="38100" algn="l" rotWithShape="0">
            <a:prstClr val="black">
              <a:alpha val="40000"/>
            </a:prstClr>
          </a:outerShdw>
        </a:effectLst>
      </xdr:spPr>
    </xdr:pic>
    <xdr:clientData/>
  </xdr:twoCellAnchor>
  <mc:AlternateContent xmlns:mc="http://schemas.openxmlformats.org/markup-compatibility/2006">
    <mc:Choice xmlns:a14="http://schemas.microsoft.com/office/drawing/2010/main" Requires="a14">
      <xdr:twoCellAnchor editAs="oneCell">
        <xdr:from>
          <xdr:col>12</xdr:col>
          <xdr:colOff>0</xdr:colOff>
          <xdr:row>220</xdr:row>
          <xdr:rowOff>0</xdr:rowOff>
        </xdr:from>
        <xdr:to>
          <xdr:col>12</xdr:col>
          <xdr:colOff>0</xdr:colOff>
          <xdr:row>221</xdr:row>
          <xdr:rowOff>66675</xdr:rowOff>
        </xdr:to>
        <xdr:sp macro="" textlink="">
          <xdr:nvSpPr>
            <xdr:cNvPr id="933889" name="Check Box 1" hidden="1">
              <a:extLst>
                <a:ext uri="{63B3BB69-23CF-44E3-9099-C40C66FF867C}">
                  <a14:compatExt spid="_x0000_s933889"/>
                </a:ext>
                <a:ext uri="{FF2B5EF4-FFF2-40B4-BE49-F238E27FC236}">
                  <a16:creationId xmlns:a16="http://schemas.microsoft.com/office/drawing/2014/main" id="{00000000-0008-0000-0000-00000140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220</xdr:row>
          <xdr:rowOff>0</xdr:rowOff>
        </xdr:from>
        <xdr:to>
          <xdr:col>12</xdr:col>
          <xdr:colOff>0</xdr:colOff>
          <xdr:row>221</xdr:row>
          <xdr:rowOff>66675</xdr:rowOff>
        </xdr:to>
        <xdr:sp macro="" textlink="">
          <xdr:nvSpPr>
            <xdr:cNvPr id="933890" name="Check Box 2" hidden="1">
              <a:extLst>
                <a:ext uri="{63B3BB69-23CF-44E3-9099-C40C66FF867C}">
                  <a14:compatExt spid="_x0000_s933890"/>
                </a:ext>
                <a:ext uri="{FF2B5EF4-FFF2-40B4-BE49-F238E27FC236}">
                  <a16:creationId xmlns:a16="http://schemas.microsoft.com/office/drawing/2014/main" id="{00000000-0008-0000-0000-00000240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220</xdr:row>
          <xdr:rowOff>0</xdr:rowOff>
        </xdr:from>
        <xdr:to>
          <xdr:col>12</xdr:col>
          <xdr:colOff>0</xdr:colOff>
          <xdr:row>221</xdr:row>
          <xdr:rowOff>66675</xdr:rowOff>
        </xdr:to>
        <xdr:sp macro="" textlink="">
          <xdr:nvSpPr>
            <xdr:cNvPr id="933891" name="Check Box 3" hidden="1">
              <a:extLst>
                <a:ext uri="{63B3BB69-23CF-44E3-9099-C40C66FF867C}">
                  <a14:compatExt spid="_x0000_s933891"/>
                </a:ext>
                <a:ext uri="{FF2B5EF4-FFF2-40B4-BE49-F238E27FC236}">
                  <a16:creationId xmlns:a16="http://schemas.microsoft.com/office/drawing/2014/main" id="{00000000-0008-0000-0000-00000340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220</xdr:row>
          <xdr:rowOff>0</xdr:rowOff>
        </xdr:from>
        <xdr:to>
          <xdr:col>12</xdr:col>
          <xdr:colOff>0</xdr:colOff>
          <xdr:row>221</xdr:row>
          <xdr:rowOff>85725</xdr:rowOff>
        </xdr:to>
        <xdr:sp macro="" textlink="">
          <xdr:nvSpPr>
            <xdr:cNvPr id="933892" name="Check Box 4" hidden="1">
              <a:extLst>
                <a:ext uri="{63B3BB69-23CF-44E3-9099-C40C66FF867C}">
                  <a14:compatExt spid="_x0000_s933892"/>
                </a:ext>
                <a:ext uri="{FF2B5EF4-FFF2-40B4-BE49-F238E27FC236}">
                  <a16:creationId xmlns:a16="http://schemas.microsoft.com/office/drawing/2014/main" id="{00000000-0008-0000-0000-00000440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161925</xdr:rowOff>
        </xdr:from>
        <xdr:to>
          <xdr:col>12</xdr:col>
          <xdr:colOff>66675</xdr:colOff>
          <xdr:row>11</xdr:row>
          <xdr:rowOff>0</xdr:rowOff>
        </xdr:to>
        <xdr:sp macro="" textlink="">
          <xdr:nvSpPr>
            <xdr:cNvPr id="933893" name="Check Box 5" hidden="1">
              <a:extLst>
                <a:ext uri="{63B3BB69-23CF-44E3-9099-C40C66FF867C}">
                  <a14:compatExt spid="_x0000_s933893"/>
                </a:ext>
                <a:ext uri="{FF2B5EF4-FFF2-40B4-BE49-F238E27FC236}">
                  <a16:creationId xmlns:a16="http://schemas.microsoft.com/office/drawing/2014/main" id="{00000000-0008-0000-0000-00000540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11</xdr:row>
          <xdr:rowOff>38100</xdr:rowOff>
        </xdr:from>
        <xdr:to>
          <xdr:col>12</xdr:col>
          <xdr:colOff>66675</xdr:colOff>
          <xdr:row>13</xdr:row>
          <xdr:rowOff>28575</xdr:rowOff>
        </xdr:to>
        <xdr:sp macro="" textlink="">
          <xdr:nvSpPr>
            <xdr:cNvPr id="933894" name="Check Box 6" hidden="1">
              <a:extLst>
                <a:ext uri="{63B3BB69-23CF-44E3-9099-C40C66FF867C}">
                  <a14:compatExt spid="_x0000_s933894"/>
                </a:ext>
                <a:ext uri="{FF2B5EF4-FFF2-40B4-BE49-F238E27FC236}">
                  <a16:creationId xmlns:a16="http://schemas.microsoft.com/office/drawing/2014/main" id="{00000000-0008-0000-0000-000006400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38100</xdr:rowOff>
        </xdr:from>
        <xdr:to>
          <xdr:col>12</xdr:col>
          <xdr:colOff>66675</xdr:colOff>
          <xdr:row>15</xdr:row>
          <xdr:rowOff>28575</xdr:rowOff>
        </xdr:to>
        <xdr:sp macro="" textlink="">
          <xdr:nvSpPr>
            <xdr:cNvPr id="7760243" name="Check Box 1395" hidden="1">
              <a:extLst>
                <a:ext uri="{63B3BB69-23CF-44E3-9099-C40C66FF867C}">
                  <a14:compatExt spid="_x0000_s7760243"/>
                </a:ext>
                <a:ext uri="{FF2B5EF4-FFF2-40B4-BE49-F238E27FC236}">
                  <a16:creationId xmlns:a16="http://schemas.microsoft.com/office/drawing/2014/main" id="{00000000-0008-0000-0000-000073697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17</xdr:row>
          <xdr:rowOff>38100</xdr:rowOff>
        </xdr:from>
        <xdr:to>
          <xdr:col>12</xdr:col>
          <xdr:colOff>66675</xdr:colOff>
          <xdr:row>19</xdr:row>
          <xdr:rowOff>28575</xdr:rowOff>
        </xdr:to>
        <xdr:sp macro="" textlink="">
          <xdr:nvSpPr>
            <xdr:cNvPr id="7760248" name="Check Box 1400" hidden="1">
              <a:extLst>
                <a:ext uri="{63B3BB69-23CF-44E3-9099-C40C66FF867C}">
                  <a14:compatExt spid="_x0000_s7760248"/>
                </a:ext>
                <a:ext uri="{FF2B5EF4-FFF2-40B4-BE49-F238E27FC236}">
                  <a16:creationId xmlns:a16="http://schemas.microsoft.com/office/drawing/2014/main" id="{00000000-0008-0000-0000-000078697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17</xdr:row>
          <xdr:rowOff>38100</xdr:rowOff>
        </xdr:from>
        <xdr:to>
          <xdr:col>12</xdr:col>
          <xdr:colOff>66675</xdr:colOff>
          <xdr:row>19</xdr:row>
          <xdr:rowOff>28575</xdr:rowOff>
        </xdr:to>
        <xdr:sp macro="" textlink="">
          <xdr:nvSpPr>
            <xdr:cNvPr id="7760249" name="Check Box 1401" hidden="1">
              <a:extLst>
                <a:ext uri="{63B3BB69-23CF-44E3-9099-C40C66FF867C}">
                  <a14:compatExt spid="_x0000_s7760249"/>
                </a:ext>
                <a:ext uri="{FF2B5EF4-FFF2-40B4-BE49-F238E27FC236}">
                  <a16:creationId xmlns:a16="http://schemas.microsoft.com/office/drawing/2014/main" id="{00000000-0008-0000-0000-000079697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c:userShapes xmlns:c="http://schemas.openxmlformats.org/drawingml/2006/chart">
  <cdr:relSizeAnchor xmlns:cdr="http://schemas.openxmlformats.org/drawingml/2006/chartDrawing">
    <cdr:from>
      <cdr:x>0.43888</cdr:x>
      <cdr:y>0.22261</cdr:y>
    </cdr:from>
    <cdr:to>
      <cdr:x>0.51618</cdr:x>
      <cdr:y>0.67774</cdr:y>
    </cdr:to>
    <cdr:sp macro="" textlink="">
      <cdr:nvSpPr>
        <cdr:cNvPr id="2" name="ZoneTexte 1"/>
        <cdr:cNvSpPr txBox="1"/>
      </cdr:nvSpPr>
      <cdr:spPr>
        <a:xfrm xmlns:a="http://schemas.openxmlformats.org/drawingml/2006/main">
          <a:off x="1986800" y="462366"/>
          <a:ext cx="380465" cy="12514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nSpc>
              <a:spcPts val="700"/>
            </a:lnSpc>
            <a:spcBef>
              <a:spcPts val="600"/>
            </a:spcBef>
          </a:pPr>
          <a:r>
            <a:rPr lang="fr-FR" sz="1100" b="1">
              <a:solidFill>
                <a:sysClr val="windowText" lastClr="000000"/>
              </a:solidFill>
            </a:rPr>
            <a:t>A</a:t>
          </a:r>
        </a:p>
        <a:p xmlns:a="http://schemas.openxmlformats.org/drawingml/2006/main">
          <a:pPr>
            <a:lnSpc>
              <a:spcPts val="1800"/>
            </a:lnSpc>
            <a:spcBef>
              <a:spcPts val="600"/>
            </a:spcBef>
          </a:pPr>
          <a:r>
            <a:rPr lang="fr-FR" sz="1100" b="1">
              <a:solidFill>
                <a:sysClr val="windowText" lastClr="000000"/>
              </a:solidFill>
            </a:rPr>
            <a:t>B</a:t>
          </a:r>
        </a:p>
        <a:p xmlns:a="http://schemas.openxmlformats.org/drawingml/2006/main">
          <a:pPr>
            <a:lnSpc>
              <a:spcPts val="1800"/>
            </a:lnSpc>
            <a:spcBef>
              <a:spcPts val="600"/>
            </a:spcBef>
          </a:pPr>
          <a:r>
            <a:rPr lang="fr-FR" sz="1100" b="1">
              <a:solidFill>
                <a:sysClr val="windowText" lastClr="000000"/>
              </a:solidFill>
            </a:rPr>
            <a:t>C</a:t>
          </a:r>
        </a:p>
        <a:p xmlns:a="http://schemas.openxmlformats.org/drawingml/2006/main">
          <a:pPr>
            <a:lnSpc>
              <a:spcPts val="1600"/>
            </a:lnSpc>
            <a:spcBef>
              <a:spcPts val="600"/>
            </a:spcBef>
          </a:pPr>
          <a:r>
            <a:rPr lang="fr-FR" sz="1100" b="1">
              <a:solidFill>
                <a:sysClr val="windowText" lastClr="000000"/>
              </a:solidFill>
            </a:rPr>
            <a:t>D</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28</xdr:col>
      <xdr:colOff>733425</xdr:colOff>
      <xdr:row>1</xdr:row>
      <xdr:rowOff>238125</xdr:rowOff>
    </xdr:to>
    <xdr:pic>
      <xdr:nvPicPr>
        <xdr:cNvPr id="966061" name="Image 11">
          <a:extLst>
            <a:ext uri="{FF2B5EF4-FFF2-40B4-BE49-F238E27FC236}">
              <a16:creationId xmlns:a16="http://schemas.microsoft.com/office/drawing/2014/main" id="{00000000-0008-0000-0F00-0000ADBD0E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673" t="25436" b="17824"/>
        <a:stretch>
          <a:fillRect/>
        </a:stretch>
      </xdr:blipFill>
      <xdr:spPr bwMode="auto">
        <a:xfrm>
          <a:off x="0" y="514350"/>
          <a:ext cx="276415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33</xdr:row>
      <xdr:rowOff>9525</xdr:rowOff>
    </xdr:from>
    <xdr:to>
      <xdr:col>0</xdr:col>
      <xdr:colOff>209550</xdr:colOff>
      <xdr:row>49</xdr:row>
      <xdr:rowOff>190500</xdr:rowOff>
    </xdr:to>
    <xdr:grpSp>
      <xdr:nvGrpSpPr>
        <xdr:cNvPr id="15855908" name="Group 1">
          <a:extLst>
            <a:ext uri="{FF2B5EF4-FFF2-40B4-BE49-F238E27FC236}">
              <a16:creationId xmlns:a16="http://schemas.microsoft.com/office/drawing/2014/main" id="{00000000-0008-0000-0200-000024F1F100}"/>
            </a:ext>
          </a:extLst>
        </xdr:cNvPr>
        <xdr:cNvGrpSpPr>
          <a:grpSpLocks/>
        </xdr:cNvGrpSpPr>
      </xdr:nvGrpSpPr>
      <xdr:grpSpPr bwMode="auto">
        <a:xfrm>
          <a:off x="38100" y="7724775"/>
          <a:ext cx="171450" cy="3419475"/>
          <a:chOff x="42332" y="8286750"/>
          <a:chExt cx="160360" cy="3469559"/>
        </a:xfrm>
      </xdr:grpSpPr>
      <xdr:pic>
        <xdr:nvPicPr>
          <xdr:cNvPr id="15855916" name="Picture 116">
            <a:extLst>
              <a:ext uri="{FF2B5EF4-FFF2-40B4-BE49-F238E27FC236}">
                <a16:creationId xmlns:a16="http://schemas.microsoft.com/office/drawing/2014/main" id="{00000000-0008-0000-0200-00002CF1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8286750"/>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855917" name="Picture 116">
            <a:extLst>
              <a:ext uri="{FF2B5EF4-FFF2-40B4-BE49-F238E27FC236}">
                <a16:creationId xmlns:a16="http://schemas.microsoft.com/office/drawing/2014/main" id="{00000000-0008-0000-0200-00002DF1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8519583"/>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855918" name="Picture 116">
            <a:extLst>
              <a:ext uri="{FF2B5EF4-FFF2-40B4-BE49-F238E27FC236}">
                <a16:creationId xmlns:a16="http://schemas.microsoft.com/office/drawing/2014/main" id="{00000000-0008-0000-0200-00002EF1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8720667"/>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855919" name="Picture 116">
            <a:extLst>
              <a:ext uri="{FF2B5EF4-FFF2-40B4-BE49-F238E27FC236}">
                <a16:creationId xmlns:a16="http://schemas.microsoft.com/office/drawing/2014/main" id="{00000000-0008-0000-0200-00002FF1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8932334"/>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855920" name="Picture 116">
            <a:extLst>
              <a:ext uri="{FF2B5EF4-FFF2-40B4-BE49-F238E27FC236}">
                <a16:creationId xmlns:a16="http://schemas.microsoft.com/office/drawing/2014/main" id="{00000000-0008-0000-0200-000030F1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9757834"/>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855921" name="Picture 116">
            <a:extLst>
              <a:ext uri="{FF2B5EF4-FFF2-40B4-BE49-F238E27FC236}">
                <a16:creationId xmlns:a16="http://schemas.microsoft.com/office/drawing/2014/main" id="{00000000-0008-0000-0200-000031F1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11578166"/>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38100</xdr:colOff>
      <xdr:row>115</xdr:row>
      <xdr:rowOff>0</xdr:rowOff>
    </xdr:from>
    <xdr:to>
      <xdr:col>0</xdr:col>
      <xdr:colOff>209550</xdr:colOff>
      <xdr:row>135</xdr:row>
      <xdr:rowOff>190500</xdr:rowOff>
    </xdr:to>
    <xdr:grpSp>
      <xdr:nvGrpSpPr>
        <xdr:cNvPr id="15855909" name="Group 2">
          <a:extLst>
            <a:ext uri="{FF2B5EF4-FFF2-40B4-BE49-F238E27FC236}">
              <a16:creationId xmlns:a16="http://schemas.microsoft.com/office/drawing/2014/main" id="{00000000-0008-0000-0200-000025F1F100}"/>
            </a:ext>
          </a:extLst>
        </xdr:cNvPr>
        <xdr:cNvGrpSpPr>
          <a:grpSpLocks/>
        </xdr:cNvGrpSpPr>
      </xdr:nvGrpSpPr>
      <xdr:grpSpPr bwMode="auto">
        <a:xfrm>
          <a:off x="38100" y="27936825"/>
          <a:ext cx="171450" cy="4343400"/>
          <a:chOff x="42332" y="28331583"/>
          <a:chExt cx="160360" cy="4379726"/>
        </a:xfrm>
      </xdr:grpSpPr>
      <xdr:pic>
        <xdr:nvPicPr>
          <xdr:cNvPr id="15855910" name="Picture 116">
            <a:extLst>
              <a:ext uri="{FF2B5EF4-FFF2-40B4-BE49-F238E27FC236}">
                <a16:creationId xmlns:a16="http://schemas.microsoft.com/office/drawing/2014/main" id="{00000000-0008-0000-0200-000026F1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32533166"/>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855911" name="Picture 116">
            <a:extLst>
              <a:ext uri="{FF2B5EF4-FFF2-40B4-BE49-F238E27FC236}">
                <a16:creationId xmlns:a16="http://schemas.microsoft.com/office/drawing/2014/main" id="{00000000-0008-0000-0200-000027F1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28331583"/>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855912" name="Picture 116">
            <a:extLst>
              <a:ext uri="{FF2B5EF4-FFF2-40B4-BE49-F238E27FC236}">
                <a16:creationId xmlns:a16="http://schemas.microsoft.com/office/drawing/2014/main" id="{00000000-0008-0000-0200-000028F1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28543250"/>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855913" name="Picture 116">
            <a:extLst>
              <a:ext uri="{FF2B5EF4-FFF2-40B4-BE49-F238E27FC236}">
                <a16:creationId xmlns:a16="http://schemas.microsoft.com/office/drawing/2014/main" id="{00000000-0008-0000-0200-000029F1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28754917"/>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855914" name="Picture 116">
            <a:extLst>
              <a:ext uri="{FF2B5EF4-FFF2-40B4-BE49-F238E27FC236}">
                <a16:creationId xmlns:a16="http://schemas.microsoft.com/office/drawing/2014/main" id="{00000000-0008-0000-0200-00002AF1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28966583"/>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855915" name="Picture 116">
            <a:extLst>
              <a:ext uri="{FF2B5EF4-FFF2-40B4-BE49-F238E27FC236}">
                <a16:creationId xmlns:a16="http://schemas.microsoft.com/office/drawing/2014/main" id="{00000000-0008-0000-0200-00002BF1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29887333"/>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mc:AlternateContent xmlns:mc="http://schemas.openxmlformats.org/markup-compatibility/2006">
    <mc:Choice xmlns:a14="http://schemas.microsoft.com/office/drawing/2010/main" Requires="a14">
      <xdr:twoCellAnchor editAs="oneCell">
        <xdr:from>
          <xdr:col>3</xdr:col>
          <xdr:colOff>333375</xdr:colOff>
          <xdr:row>13</xdr:row>
          <xdr:rowOff>0</xdr:rowOff>
        </xdr:from>
        <xdr:to>
          <xdr:col>3</xdr:col>
          <xdr:colOff>638175</xdr:colOff>
          <xdr:row>13</xdr:row>
          <xdr:rowOff>219075</xdr:rowOff>
        </xdr:to>
        <xdr:sp macro="" textlink="">
          <xdr:nvSpPr>
            <xdr:cNvPr id="931841" name="Check Box 1" hidden="1">
              <a:extLst>
                <a:ext uri="{63B3BB69-23CF-44E3-9099-C40C66FF867C}">
                  <a14:compatExt spid="_x0000_s931841"/>
                </a:ext>
                <a:ext uri="{FF2B5EF4-FFF2-40B4-BE49-F238E27FC236}">
                  <a16:creationId xmlns:a16="http://schemas.microsoft.com/office/drawing/2014/main" id="{00000000-0008-0000-0200-000001380E00}"/>
                </a:ext>
              </a:extLst>
            </xdr:cNvPr>
            <xdr:cNvSpPr/>
          </xdr:nvSpPr>
          <xdr:spPr bwMode="auto">
            <a:xfrm>
              <a:off x="0" y="0"/>
              <a:ext cx="0" cy="0"/>
            </a:xfrm>
            <a:prstGeom prst="rect">
              <a:avLst/>
            </a:prstGeom>
            <a:solidFill>
              <a:srgbClr val="8EB74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14</xdr:row>
          <xdr:rowOff>0</xdr:rowOff>
        </xdr:from>
        <xdr:to>
          <xdr:col>3</xdr:col>
          <xdr:colOff>638175</xdr:colOff>
          <xdr:row>14</xdr:row>
          <xdr:rowOff>219075</xdr:rowOff>
        </xdr:to>
        <xdr:sp macro="" textlink="">
          <xdr:nvSpPr>
            <xdr:cNvPr id="931842" name="Check Box 2" hidden="1">
              <a:extLst>
                <a:ext uri="{63B3BB69-23CF-44E3-9099-C40C66FF867C}">
                  <a14:compatExt spid="_x0000_s931842"/>
                </a:ext>
                <a:ext uri="{FF2B5EF4-FFF2-40B4-BE49-F238E27FC236}">
                  <a16:creationId xmlns:a16="http://schemas.microsoft.com/office/drawing/2014/main" id="{00000000-0008-0000-0200-000002380E00}"/>
                </a:ext>
              </a:extLst>
            </xdr:cNvPr>
            <xdr:cNvSpPr/>
          </xdr:nvSpPr>
          <xdr:spPr bwMode="auto">
            <a:xfrm>
              <a:off x="0" y="0"/>
              <a:ext cx="0" cy="0"/>
            </a:xfrm>
            <a:prstGeom prst="rect">
              <a:avLst/>
            </a:prstGeom>
            <a:solidFill>
              <a:srgbClr val="8EB74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17</xdr:row>
          <xdr:rowOff>0</xdr:rowOff>
        </xdr:from>
        <xdr:to>
          <xdr:col>3</xdr:col>
          <xdr:colOff>638175</xdr:colOff>
          <xdr:row>17</xdr:row>
          <xdr:rowOff>219075</xdr:rowOff>
        </xdr:to>
        <xdr:sp macro="" textlink="">
          <xdr:nvSpPr>
            <xdr:cNvPr id="931843" name="Check Box 3" hidden="1">
              <a:extLst>
                <a:ext uri="{63B3BB69-23CF-44E3-9099-C40C66FF867C}">
                  <a14:compatExt spid="_x0000_s931843"/>
                </a:ext>
                <a:ext uri="{FF2B5EF4-FFF2-40B4-BE49-F238E27FC236}">
                  <a16:creationId xmlns:a16="http://schemas.microsoft.com/office/drawing/2014/main" id="{00000000-0008-0000-0200-000003380E00}"/>
                </a:ext>
              </a:extLst>
            </xdr:cNvPr>
            <xdr:cNvSpPr/>
          </xdr:nvSpPr>
          <xdr:spPr bwMode="auto">
            <a:xfrm>
              <a:off x="0" y="0"/>
              <a:ext cx="0" cy="0"/>
            </a:xfrm>
            <a:prstGeom prst="rect">
              <a:avLst/>
            </a:prstGeom>
            <a:solidFill>
              <a:srgbClr val="8EB74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18</xdr:row>
          <xdr:rowOff>0</xdr:rowOff>
        </xdr:from>
        <xdr:to>
          <xdr:col>3</xdr:col>
          <xdr:colOff>638175</xdr:colOff>
          <xdr:row>18</xdr:row>
          <xdr:rowOff>219075</xdr:rowOff>
        </xdr:to>
        <xdr:sp macro="" textlink="">
          <xdr:nvSpPr>
            <xdr:cNvPr id="931844" name="Check Box 4" hidden="1">
              <a:extLst>
                <a:ext uri="{63B3BB69-23CF-44E3-9099-C40C66FF867C}">
                  <a14:compatExt spid="_x0000_s931844"/>
                </a:ext>
                <a:ext uri="{FF2B5EF4-FFF2-40B4-BE49-F238E27FC236}">
                  <a16:creationId xmlns:a16="http://schemas.microsoft.com/office/drawing/2014/main" id="{00000000-0008-0000-0200-000004380E00}"/>
                </a:ext>
              </a:extLst>
            </xdr:cNvPr>
            <xdr:cNvSpPr/>
          </xdr:nvSpPr>
          <xdr:spPr bwMode="auto">
            <a:xfrm>
              <a:off x="0" y="0"/>
              <a:ext cx="0" cy="0"/>
            </a:xfrm>
            <a:prstGeom prst="rect">
              <a:avLst/>
            </a:prstGeom>
            <a:solidFill>
              <a:srgbClr val="8EB74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38100</xdr:colOff>
      <xdr:row>34</xdr:row>
      <xdr:rowOff>9525</xdr:rowOff>
    </xdr:from>
    <xdr:to>
      <xdr:col>0</xdr:col>
      <xdr:colOff>209550</xdr:colOff>
      <xdr:row>50</xdr:row>
      <xdr:rowOff>190500</xdr:rowOff>
    </xdr:to>
    <xdr:grpSp>
      <xdr:nvGrpSpPr>
        <xdr:cNvPr id="15856929" name="Group 1">
          <a:extLst>
            <a:ext uri="{FF2B5EF4-FFF2-40B4-BE49-F238E27FC236}">
              <a16:creationId xmlns:a16="http://schemas.microsoft.com/office/drawing/2014/main" id="{00000000-0008-0000-0300-000021F5F100}"/>
            </a:ext>
          </a:extLst>
        </xdr:cNvPr>
        <xdr:cNvGrpSpPr>
          <a:grpSpLocks/>
        </xdr:cNvGrpSpPr>
      </xdr:nvGrpSpPr>
      <xdr:grpSpPr bwMode="auto">
        <a:xfrm>
          <a:off x="38100" y="8001000"/>
          <a:ext cx="171450" cy="3438525"/>
          <a:chOff x="42332" y="8561916"/>
          <a:chExt cx="160360" cy="3469560"/>
        </a:xfrm>
      </xdr:grpSpPr>
      <xdr:pic>
        <xdr:nvPicPr>
          <xdr:cNvPr id="15856937" name="Picture 116">
            <a:extLst>
              <a:ext uri="{FF2B5EF4-FFF2-40B4-BE49-F238E27FC236}">
                <a16:creationId xmlns:a16="http://schemas.microsoft.com/office/drawing/2014/main" id="{00000000-0008-0000-0300-000029F5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8561916"/>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856938" name="Picture 116">
            <a:extLst>
              <a:ext uri="{FF2B5EF4-FFF2-40B4-BE49-F238E27FC236}">
                <a16:creationId xmlns:a16="http://schemas.microsoft.com/office/drawing/2014/main" id="{00000000-0008-0000-0300-00002AF5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8794750"/>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856939" name="Picture 116">
            <a:extLst>
              <a:ext uri="{FF2B5EF4-FFF2-40B4-BE49-F238E27FC236}">
                <a16:creationId xmlns:a16="http://schemas.microsoft.com/office/drawing/2014/main" id="{00000000-0008-0000-0300-00002BF5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8995834"/>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856940" name="Picture 116">
            <a:extLst>
              <a:ext uri="{FF2B5EF4-FFF2-40B4-BE49-F238E27FC236}">
                <a16:creationId xmlns:a16="http://schemas.microsoft.com/office/drawing/2014/main" id="{00000000-0008-0000-0300-00002CF5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9207500"/>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856941" name="Picture 116">
            <a:extLst>
              <a:ext uri="{FF2B5EF4-FFF2-40B4-BE49-F238E27FC236}">
                <a16:creationId xmlns:a16="http://schemas.microsoft.com/office/drawing/2014/main" id="{00000000-0008-0000-0300-00002DF5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10033001"/>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856942" name="Picture 116">
            <a:extLst>
              <a:ext uri="{FF2B5EF4-FFF2-40B4-BE49-F238E27FC236}">
                <a16:creationId xmlns:a16="http://schemas.microsoft.com/office/drawing/2014/main" id="{00000000-0008-0000-0300-00002EF5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11853333"/>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38100</xdr:colOff>
      <xdr:row>117</xdr:row>
      <xdr:rowOff>0</xdr:rowOff>
    </xdr:from>
    <xdr:to>
      <xdr:col>0</xdr:col>
      <xdr:colOff>209550</xdr:colOff>
      <xdr:row>137</xdr:row>
      <xdr:rowOff>190500</xdr:rowOff>
    </xdr:to>
    <xdr:grpSp>
      <xdr:nvGrpSpPr>
        <xdr:cNvPr id="15856930" name="Group 2">
          <a:extLst>
            <a:ext uri="{FF2B5EF4-FFF2-40B4-BE49-F238E27FC236}">
              <a16:creationId xmlns:a16="http://schemas.microsoft.com/office/drawing/2014/main" id="{00000000-0008-0000-0300-000022F5F100}"/>
            </a:ext>
          </a:extLst>
        </xdr:cNvPr>
        <xdr:cNvGrpSpPr>
          <a:grpSpLocks/>
        </xdr:cNvGrpSpPr>
      </xdr:nvGrpSpPr>
      <xdr:grpSpPr bwMode="auto">
        <a:xfrm>
          <a:off x="38100" y="28594050"/>
          <a:ext cx="171450" cy="4343400"/>
          <a:chOff x="42332" y="28839583"/>
          <a:chExt cx="160360" cy="4379726"/>
        </a:xfrm>
      </xdr:grpSpPr>
      <xdr:pic>
        <xdr:nvPicPr>
          <xdr:cNvPr id="15856931" name="Picture 116">
            <a:extLst>
              <a:ext uri="{FF2B5EF4-FFF2-40B4-BE49-F238E27FC236}">
                <a16:creationId xmlns:a16="http://schemas.microsoft.com/office/drawing/2014/main" id="{00000000-0008-0000-0300-000023F5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33041166"/>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856932" name="Picture 116">
            <a:extLst>
              <a:ext uri="{FF2B5EF4-FFF2-40B4-BE49-F238E27FC236}">
                <a16:creationId xmlns:a16="http://schemas.microsoft.com/office/drawing/2014/main" id="{00000000-0008-0000-0300-000024F5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28839583"/>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856933" name="Picture 116">
            <a:extLst>
              <a:ext uri="{FF2B5EF4-FFF2-40B4-BE49-F238E27FC236}">
                <a16:creationId xmlns:a16="http://schemas.microsoft.com/office/drawing/2014/main" id="{00000000-0008-0000-0300-000025F5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29051250"/>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856934" name="Picture 116">
            <a:extLst>
              <a:ext uri="{FF2B5EF4-FFF2-40B4-BE49-F238E27FC236}">
                <a16:creationId xmlns:a16="http://schemas.microsoft.com/office/drawing/2014/main" id="{00000000-0008-0000-0300-000026F5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29262917"/>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856935" name="Picture 116">
            <a:extLst>
              <a:ext uri="{FF2B5EF4-FFF2-40B4-BE49-F238E27FC236}">
                <a16:creationId xmlns:a16="http://schemas.microsoft.com/office/drawing/2014/main" id="{00000000-0008-0000-0300-000027F5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29474583"/>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856936" name="Picture 116">
            <a:extLst>
              <a:ext uri="{FF2B5EF4-FFF2-40B4-BE49-F238E27FC236}">
                <a16:creationId xmlns:a16="http://schemas.microsoft.com/office/drawing/2014/main" id="{00000000-0008-0000-0300-000028F5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30395333"/>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mc:AlternateContent xmlns:mc="http://schemas.openxmlformats.org/markup-compatibility/2006">
    <mc:Choice xmlns:a14="http://schemas.microsoft.com/office/drawing/2010/main" Requires="a14">
      <xdr:twoCellAnchor editAs="oneCell">
        <xdr:from>
          <xdr:col>3</xdr:col>
          <xdr:colOff>333375</xdr:colOff>
          <xdr:row>14</xdr:row>
          <xdr:rowOff>0</xdr:rowOff>
        </xdr:from>
        <xdr:to>
          <xdr:col>3</xdr:col>
          <xdr:colOff>638175</xdr:colOff>
          <xdr:row>14</xdr:row>
          <xdr:rowOff>219075</xdr:rowOff>
        </xdr:to>
        <xdr:sp macro="" textlink="">
          <xdr:nvSpPr>
            <xdr:cNvPr id="932865" name="Check Box 1" hidden="1">
              <a:extLst>
                <a:ext uri="{63B3BB69-23CF-44E3-9099-C40C66FF867C}">
                  <a14:compatExt spid="_x0000_s932865"/>
                </a:ext>
                <a:ext uri="{FF2B5EF4-FFF2-40B4-BE49-F238E27FC236}">
                  <a16:creationId xmlns:a16="http://schemas.microsoft.com/office/drawing/2014/main" id="{00000000-0008-0000-0300-0000013C0E00}"/>
                </a:ext>
              </a:extLst>
            </xdr:cNvPr>
            <xdr:cNvSpPr/>
          </xdr:nvSpPr>
          <xdr:spPr bwMode="auto">
            <a:xfrm>
              <a:off x="0" y="0"/>
              <a:ext cx="0" cy="0"/>
            </a:xfrm>
            <a:prstGeom prst="rect">
              <a:avLst/>
            </a:prstGeom>
            <a:solidFill>
              <a:srgbClr val="DCE6F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15</xdr:row>
          <xdr:rowOff>0</xdr:rowOff>
        </xdr:from>
        <xdr:to>
          <xdr:col>3</xdr:col>
          <xdr:colOff>638175</xdr:colOff>
          <xdr:row>15</xdr:row>
          <xdr:rowOff>219075</xdr:rowOff>
        </xdr:to>
        <xdr:sp macro="" textlink="">
          <xdr:nvSpPr>
            <xdr:cNvPr id="932866" name="Check Box 2" hidden="1">
              <a:extLst>
                <a:ext uri="{63B3BB69-23CF-44E3-9099-C40C66FF867C}">
                  <a14:compatExt spid="_x0000_s932866"/>
                </a:ext>
                <a:ext uri="{FF2B5EF4-FFF2-40B4-BE49-F238E27FC236}">
                  <a16:creationId xmlns:a16="http://schemas.microsoft.com/office/drawing/2014/main" id="{00000000-0008-0000-0300-0000023C0E00}"/>
                </a:ext>
              </a:extLst>
            </xdr:cNvPr>
            <xdr:cNvSpPr/>
          </xdr:nvSpPr>
          <xdr:spPr bwMode="auto">
            <a:xfrm>
              <a:off x="0" y="0"/>
              <a:ext cx="0" cy="0"/>
            </a:xfrm>
            <a:prstGeom prst="rect">
              <a:avLst/>
            </a:prstGeom>
            <a:solidFill>
              <a:srgbClr val="DCE6F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18</xdr:row>
          <xdr:rowOff>0</xdr:rowOff>
        </xdr:from>
        <xdr:to>
          <xdr:col>3</xdr:col>
          <xdr:colOff>638175</xdr:colOff>
          <xdr:row>18</xdr:row>
          <xdr:rowOff>219075</xdr:rowOff>
        </xdr:to>
        <xdr:sp macro="" textlink="">
          <xdr:nvSpPr>
            <xdr:cNvPr id="932867" name="Check Box 3" hidden="1">
              <a:extLst>
                <a:ext uri="{63B3BB69-23CF-44E3-9099-C40C66FF867C}">
                  <a14:compatExt spid="_x0000_s932867"/>
                </a:ext>
                <a:ext uri="{FF2B5EF4-FFF2-40B4-BE49-F238E27FC236}">
                  <a16:creationId xmlns:a16="http://schemas.microsoft.com/office/drawing/2014/main" id="{00000000-0008-0000-0300-0000033C0E00}"/>
                </a:ext>
              </a:extLst>
            </xdr:cNvPr>
            <xdr:cNvSpPr/>
          </xdr:nvSpPr>
          <xdr:spPr bwMode="auto">
            <a:xfrm>
              <a:off x="0" y="0"/>
              <a:ext cx="0" cy="0"/>
            </a:xfrm>
            <a:prstGeom prst="rect">
              <a:avLst/>
            </a:prstGeom>
            <a:solidFill>
              <a:srgbClr val="DCE6F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19</xdr:row>
          <xdr:rowOff>0</xdr:rowOff>
        </xdr:from>
        <xdr:to>
          <xdr:col>3</xdr:col>
          <xdr:colOff>638175</xdr:colOff>
          <xdr:row>19</xdr:row>
          <xdr:rowOff>219075</xdr:rowOff>
        </xdr:to>
        <xdr:sp macro="" textlink="">
          <xdr:nvSpPr>
            <xdr:cNvPr id="932868" name="Check Box 4" hidden="1">
              <a:extLst>
                <a:ext uri="{63B3BB69-23CF-44E3-9099-C40C66FF867C}">
                  <a14:compatExt spid="_x0000_s932868"/>
                </a:ext>
                <a:ext uri="{FF2B5EF4-FFF2-40B4-BE49-F238E27FC236}">
                  <a16:creationId xmlns:a16="http://schemas.microsoft.com/office/drawing/2014/main" id="{00000000-0008-0000-0300-0000043C0E00}"/>
                </a:ext>
              </a:extLst>
            </xdr:cNvPr>
            <xdr:cNvSpPr/>
          </xdr:nvSpPr>
          <xdr:spPr bwMode="auto">
            <a:xfrm>
              <a:off x="0" y="0"/>
              <a:ext cx="0" cy="0"/>
            </a:xfrm>
            <a:prstGeom prst="rect">
              <a:avLst/>
            </a:prstGeom>
            <a:solidFill>
              <a:srgbClr val="DCE6F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38100</xdr:colOff>
      <xdr:row>34</xdr:row>
      <xdr:rowOff>9525</xdr:rowOff>
    </xdr:from>
    <xdr:to>
      <xdr:col>0</xdr:col>
      <xdr:colOff>209550</xdr:colOff>
      <xdr:row>50</xdr:row>
      <xdr:rowOff>190500</xdr:rowOff>
    </xdr:to>
    <xdr:grpSp>
      <xdr:nvGrpSpPr>
        <xdr:cNvPr id="15857954" name="Group 1">
          <a:extLst>
            <a:ext uri="{FF2B5EF4-FFF2-40B4-BE49-F238E27FC236}">
              <a16:creationId xmlns:a16="http://schemas.microsoft.com/office/drawing/2014/main" id="{00000000-0008-0000-0400-000022F9F100}"/>
            </a:ext>
          </a:extLst>
        </xdr:cNvPr>
        <xdr:cNvGrpSpPr>
          <a:grpSpLocks/>
        </xdr:cNvGrpSpPr>
      </xdr:nvGrpSpPr>
      <xdr:grpSpPr bwMode="auto">
        <a:xfrm>
          <a:off x="38100" y="8001000"/>
          <a:ext cx="171450" cy="3438525"/>
          <a:chOff x="42332" y="8561916"/>
          <a:chExt cx="160360" cy="3469560"/>
        </a:xfrm>
      </xdr:grpSpPr>
      <xdr:pic>
        <xdr:nvPicPr>
          <xdr:cNvPr id="15857962" name="Picture 116">
            <a:extLst>
              <a:ext uri="{FF2B5EF4-FFF2-40B4-BE49-F238E27FC236}">
                <a16:creationId xmlns:a16="http://schemas.microsoft.com/office/drawing/2014/main" id="{00000000-0008-0000-0400-00002AF9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8561916"/>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857963" name="Picture 116">
            <a:extLst>
              <a:ext uri="{FF2B5EF4-FFF2-40B4-BE49-F238E27FC236}">
                <a16:creationId xmlns:a16="http://schemas.microsoft.com/office/drawing/2014/main" id="{00000000-0008-0000-0400-00002BF9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8794750"/>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857964" name="Picture 116">
            <a:extLst>
              <a:ext uri="{FF2B5EF4-FFF2-40B4-BE49-F238E27FC236}">
                <a16:creationId xmlns:a16="http://schemas.microsoft.com/office/drawing/2014/main" id="{00000000-0008-0000-0400-00002CF9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8995834"/>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857965" name="Picture 116">
            <a:extLst>
              <a:ext uri="{FF2B5EF4-FFF2-40B4-BE49-F238E27FC236}">
                <a16:creationId xmlns:a16="http://schemas.microsoft.com/office/drawing/2014/main" id="{00000000-0008-0000-0400-00002DF9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9207500"/>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857966" name="Picture 116">
            <a:extLst>
              <a:ext uri="{FF2B5EF4-FFF2-40B4-BE49-F238E27FC236}">
                <a16:creationId xmlns:a16="http://schemas.microsoft.com/office/drawing/2014/main" id="{00000000-0008-0000-0400-00002EF9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10033001"/>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857967" name="Picture 116">
            <a:extLst>
              <a:ext uri="{FF2B5EF4-FFF2-40B4-BE49-F238E27FC236}">
                <a16:creationId xmlns:a16="http://schemas.microsoft.com/office/drawing/2014/main" id="{00000000-0008-0000-0400-00002FF9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11853333"/>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38100</xdr:colOff>
      <xdr:row>117</xdr:row>
      <xdr:rowOff>0</xdr:rowOff>
    </xdr:from>
    <xdr:to>
      <xdr:col>0</xdr:col>
      <xdr:colOff>209550</xdr:colOff>
      <xdr:row>138</xdr:row>
      <xdr:rowOff>0</xdr:rowOff>
    </xdr:to>
    <xdr:grpSp>
      <xdr:nvGrpSpPr>
        <xdr:cNvPr id="15857955" name="Group 2">
          <a:extLst>
            <a:ext uri="{FF2B5EF4-FFF2-40B4-BE49-F238E27FC236}">
              <a16:creationId xmlns:a16="http://schemas.microsoft.com/office/drawing/2014/main" id="{00000000-0008-0000-0400-000023F9F100}"/>
            </a:ext>
          </a:extLst>
        </xdr:cNvPr>
        <xdr:cNvGrpSpPr>
          <a:grpSpLocks/>
        </xdr:cNvGrpSpPr>
      </xdr:nvGrpSpPr>
      <xdr:grpSpPr bwMode="auto">
        <a:xfrm>
          <a:off x="38100" y="28727400"/>
          <a:ext cx="171450" cy="4343400"/>
          <a:chOff x="42332" y="28839583"/>
          <a:chExt cx="160360" cy="4379726"/>
        </a:xfrm>
      </xdr:grpSpPr>
      <xdr:pic>
        <xdr:nvPicPr>
          <xdr:cNvPr id="15857956" name="Picture 116">
            <a:extLst>
              <a:ext uri="{FF2B5EF4-FFF2-40B4-BE49-F238E27FC236}">
                <a16:creationId xmlns:a16="http://schemas.microsoft.com/office/drawing/2014/main" id="{00000000-0008-0000-0400-000024F9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33041166"/>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857957" name="Picture 116">
            <a:extLst>
              <a:ext uri="{FF2B5EF4-FFF2-40B4-BE49-F238E27FC236}">
                <a16:creationId xmlns:a16="http://schemas.microsoft.com/office/drawing/2014/main" id="{00000000-0008-0000-0400-000025F9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28839583"/>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857958" name="Picture 116">
            <a:extLst>
              <a:ext uri="{FF2B5EF4-FFF2-40B4-BE49-F238E27FC236}">
                <a16:creationId xmlns:a16="http://schemas.microsoft.com/office/drawing/2014/main" id="{00000000-0008-0000-0400-000026F9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29051250"/>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857959" name="Picture 116">
            <a:extLst>
              <a:ext uri="{FF2B5EF4-FFF2-40B4-BE49-F238E27FC236}">
                <a16:creationId xmlns:a16="http://schemas.microsoft.com/office/drawing/2014/main" id="{00000000-0008-0000-0400-000027F9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29262917"/>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857960" name="Picture 116">
            <a:extLst>
              <a:ext uri="{FF2B5EF4-FFF2-40B4-BE49-F238E27FC236}">
                <a16:creationId xmlns:a16="http://schemas.microsoft.com/office/drawing/2014/main" id="{00000000-0008-0000-0400-000028F9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29474583"/>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857961" name="Picture 116">
            <a:extLst>
              <a:ext uri="{FF2B5EF4-FFF2-40B4-BE49-F238E27FC236}">
                <a16:creationId xmlns:a16="http://schemas.microsoft.com/office/drawing/2014/main" id="{00000000-0008-0000-0400-000029F9F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2" y="30395333"/>
            <a:ext cx="160360" cy="1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mc:AlternateContent xmlns:mc="http://schemas.openxmlformats.org/markup-compatibility/2006">
    <mc:Choice xmlns:a14="http://schemas.microsoft.com/office/drawing/2010/main" Requires="a14">
      <xdr:twoCellAnchor editAs="oneCell">
        <xdr:from>
          <xdr:col>3</xdr:col>
          <xdr:colOff>333375</xdr:colOff>
          <xdr:row>14</xdr:row>
          <xdr:rowOff>0</xdr:rowOff>
        </xdr:from>
        <xdr:to>
          <xdr:col>3</xdr:col>
          <xdr:colOff>638175</xdr:colOff>
          <xdr:row>14</xdr:row>
          <xdr:rowOff>219075</xdr:rowOff>
        </xdr:to>
        <xdr:sp macro="" textlink="">
          <xdr:nvSpPr>
            <xdr:cNvPr id="1146881" name="Check Box 1" hidden="1">
              <a:extLst>
                <a:ext uri="{63B3BB69-23CF-44E3-9099-C40C66FF867C}">
                  <a14:compatExt spid="_x0000_s1146881"/>
                </a:ext>
                <a:ext uri="{FF2B5EF4-FFF2-40B4-BE49-F238E27FC236}">
                  <a16:creationId xmlns:a16="http://schemas.microsoft.com/office/drawing/2014/main" id="{00000000-0008-0000-0400-000001801100}"/>
                </a:ext>
              </a:extLst>
            </xdr:cNvPr>
            <xdr:cNvSpPr/>
          </xdr:nvSpPr>
          <xdr:spPr bwMode="auto">
            <a:xfrm>
              <a:off x="0" y="0"/>
              <a:ext cx="0" cy="0"/>
            </a:xfrm>
            <a:prstGeom prst="rect">
              <a:avLst/>
            </a:prstGeom>
            <a:solidFill>
              <a:srgbClr val="DCE6F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15</xdr:row>
          <xdr:rowOff>0</xdr:rowOff>
        </xdr:from>
        <xdr:to>
          <xdr:col>3</xdr:col>
          <xdr:colOff>638175</xdr:colOff>
          <xdr:row>15</xdr:row>
          <xdr:rowOff>219075</xdr:rowOff>
        </xdr:to>
        <xdr:sp macro="" textlink="">
          <xdr:nvSpPr>
            <xdr:cNvPr id="1146882" name="Check Box 2" hidden="1">
              <a:extLst>
                <a:ext uri="{63B3BB69-23CF-44E3-9099-C40C66FF867C}">
                  <a14:compatExt spid="_x0000_s1146882"/>
                </a:ext>
                <a:ext uri="{FF2B5EF4-FFF2-40B4-BE49-F238E27FC236}">
                  <a16:creationId xmlns:a16="http://schemas.microsoft.com/office/drawing/2014/main" id="{00000000-0008-0000-0400-000002801100}"/>
                </a:ext>
              </a:extLst>
            </xdr:cNvPr>
            <xdr:cNvSpPr/>
          </xdr:nvSpPr>
          <xdr:spPr bwMode="auto">
            <a:xfrm>
              <a:off x="0" y="0"/>
              <a:ext cx="0" cy="0"/>
            </a:xfrm>
            <a:prstGeom prst="rect">
              <a:avLst/>
            </a:prstGeom>
            <a:solidFill>
              <a:srgbClr val="DCE6F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18</xdr:row>
          <xdr:rowOff>0</xdr:rowOff>
        </xdr:from>
        <xdr:to>
          <xdr:col>3</xdr:col>
          <xdr:colOff>638175</xdr:colOff>
          <xdr:row>18</xdr:row>
          <xdr:rowOff>219075</xdr:rowOff>
        </xdr:to>
        <xdr:sp macro="" textlink="">
          <xdr:nvSpPr>
            <xdr:cNvPr id="1146883" name="Check Box 3" hidden="1">
              <a:extLst>
                <a:ext uri="{63B3BB69-23CF-44E3-9099-C40C66FF867C}">
                  <a14:compatExt spid="_x0000_s1146883"/>
                </a:ext>
                <a:ext uri="{FF2B5EF4-FFF2-40B4-BE49-F238E27FC236}">
                  <a16:creationId xmlns:a16="http://schemas.microsoft.com/office/drawing/2014/main" id="{00000000-0008-0000-0400-000003801100}"/>
                </a:ext>
              </a:extLst>
            </xdr:cNvPr>
            <xdr:cNvSpPr/>
          </xdr:nvSpPr>
          <xdr:spPr bwMode="auto">
            <a:xfrm>
              <a:off x="0" y="0"/>
              <a:ext cx="0" cy="0"/>
            </a:xfrm>
            <a:prstGeom prst="rect">
              <a:avLst/>
            </a:prstGeom>
            <a:solidFill>
              <a:srgbClr val="DCE6F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19</xdr:row>
          <xdr:rowOff>0</xdr:rowOff>
        </xdr:from>
        <xdr:to>
          <xdr:col>3</xdr:col>
          <xdr:colOff>638175</xdr:colOff>
          <xdr:row>19</xdr:row>
          <xdr:rowOff>219075</xdr:rowOff>
        </xdr:to>
        <xdr:sp macro="" textlink="">
          <xdr:nvSpPr>
            <xdr:cNvPr id="1146884" name="Check Box 4" hidden="1">
              <a:extLst>
                <a:ext uri="{63B3BB69-23CF-44E3-9099-C40C66FF867C}">
                  <a14:compatExt spid="_x0000_s1146884"/>
                </a:ext>
                <a:ext uri="{FF2B5EF4-FFF2-40B4-BE49-F238E27FC236}">
                  <a16:creationId xmlns:a16="http://schemas.microsoft.com/office/drawing/2014/main" id="{00000000-0008-0000-0400-000004801100}"/>
                </a:ext>
              </a:extLst>
            </xdr:cNvPr>
            <xdr:cNvSpPr/>
          </xdr:nvSpPr>
          <xdr:spPr bwMode="auto">
            <a:xfrm>
              <a:off x="0" y="0"/>
              <a:ext cx="0" cy="0"/>
            </a:xfrm>
            <a:prstGeom prst="rect">
              <a:avLst/>
            </a:prstGeom>
            <a:solidFill>
              <a:srgbClr val="DCE6F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3</xdr:col>
      <xdr:colOff>390525</xdr:colOff>
      <xdr:row>18</xdr:row>
      <xdr:rowOff>0</xdr:rowOff>
    </xdr:from>
    <xdr:to>
      <xdr:col>8</xdr:col>
      <xdr:colOff>0</xdr:colOff>
      <xdr:row>31</xdr:row>
      <xdr:rowOff>123825</xdr:rowOff>
    </xdr:to>
    <xdr:graphicFrame macro="">
      <xdr:nvGraphicFramePr>
        <xdr:cNvPr id="14971824" name="Chart 2">
          <a:extLst>
            <a:ext uri="{FF2B5EF4-FFF2-40B4-BE49-F238E27FC236}">
              <a16:creationId xmlns:a16="http://schemas.microsoft.com/office/drawing/2014/main" id="{00000000-0008-0000-0700-0000B073E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419100</xdr:colOff>
      <xdr:row>38</xdr:row>
      <xdr:rowOff>66675</xdr:rowOff>
    </xdr:from>
    <xdr:to>
      <xdr:col>7</xdr:col>
      <xdr:colOff>600075</xdr:colOff>
      <xdr:row>52</xdr:row>
      <xdr:rowOff>47625</xdr:rowOff>
    </xdr:to>
    <xdr:graphicFrame macro="">
      <xdr:nvGraphicFramePr>
        <xdr:cNvPr id="14971825" name="Chart 3">
          <a:extLst>
            <a:ext uri="{FF2B5EF4-FFF2-40B4-BE49-F238E27FC236}">
              <a16:creationId xmlns:a16="http://schemas.microsoft.com/office/drawing/2014/main" id="{00000000-0008-0000-0700-0000B173E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104775</xdr:colOff>
      <xdr:row>17</xdr:row>
      <xdr:rowOff>161925</xdr:rowOff>
    </xdr:from>
    <xdr:to>
      <xdr:col>3</xdr:col>
      <xdr:colOff>314325</xdr:colOff>
      <xdr:row>31</xdr:row>
      <xdr:rowOff>133350</xdr:rowOff>
    </xdr:to>
    <xdr:graphicFrame macro="">
      <xdr:nvGraphicFramePr>
        <xdr:cNvPr id="14971826" name="Chart 4">
          <a:extLst>
            <a:ext uri="{FF2B5EF4-FFF2-40B4-BE49-F238E27FC236}">
              <a16:creationId xmlns:a16="http://schemas.microsoft.com/office/drawing/2014/main" id="{00000000-0008-0000-0700-0000B273E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104775</xdr:colOff>
      <xdr:row>38</xdr:row>
      <xdr:rowOff>66675</xdr:rowOff>
    </xdr:from>
    <xdr:to>
      <xdr:col>3</xdr:col>
      <xdr:colOff>314325</xdr:colOff>
      <xdr:row>52</xdr:row>
      <xdr:rowOff>38100</xdr:rowOff>
    </xdr:to>
    <xdr:graphicFrame macro="">
      <xdr:nvGraphicFramePr>
        <xdr:cNvPr id="14971827" name="Chart 5">
          <a:extLst>
            <a:ext uri="{FF2B5EF4-FFF2-40B4-BE49-F238E27FC236}">
              <a16:creationId xmlns:a16="http://schemas.microsoft.com/office/drawing/2014/main" id="{00000000-0008-0000-0700-0000B373E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28575</xdr:colOff>
      <xdr:row>17</xdr:row>
      <xdr:rowOff>133350</xdr:rowOff>
    </xdr:from>
    <xdr:to>
      <xdr:col>19</xdr:col>
      <xdr:colOff>495300</xdr:colOff>
      <xdr:row>31</xdr:row>
      <xdr:rowOff>95250</xdr:rowOff>
    </xdr:to>
    <xdr:graphicFrame macro="">
      <xdr:nvGraphicFramePr>
        <xdr:cNvPr id="14971828" name="Chart 6">
          <a:extLst>
            <a:ext uri="{FF2B5EF4-FFF2-40B4-BE49-F238E27FC236}">
              <a16:creationId xmlns:a16="http://schemas.microsoft.com/office/drawing/2014/main" id="{00000000-0008-0000-0700-0000B473E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390525</xdr:colOff>
      <xdr:row>17</xdr:row>
      <xdr:rowOff>133350</xdr:rowOff>
    </xdr:from>
    <xdr:to>
      <xdr:col>13</xdr:col>
      <xdr:colOff>561975</xdr:colOff>
      <xdr:row>31</xdr:row>
      <xdr:rowOff>114300</xdr:rowOff>
    </xdr:to>
    <xdr:graphicFrame macro="">
      <xdr:nvGraphicFramePr>
        <xdr:cNvPr id="14971829" name="Chart 7">
          <a:extLst>
            <a:ext uri="{FF2B5EF4-FFF2-40B4-BE49-F238E27FC236}">
              <a16:creationId xmlns:a16="http://schemas.microsoft.com/office/drawing/2014/main" id="{00000000-0008-0000-0700-0000B573E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114300</xdr:colOff>
      <xdr:row>38</xdr:row>
      <xdr:rowOff>66675</xdr:rowOff>
    </xdr:from>
    <xdr:to>
      <xdr:col>19</xdr:col>
      <xdr:colOff>581025</xdr:colOff>
      <xdr:row>52</xdr:row>
      <xdr:rowOff>28575</xdr:rowOff>
    </xdr:to>
    <xdr:graphicFrame macro="">
      <xdr:nvGraphicFramePr>
        <xdr:cNvPr id="14971830" name="Chart 8">
          <a:extLst>
            <a:ext uri="{FF2B5EF4-FFF2-40B4-BE49-F238E27FC236}">
              <a16:creationId xmlns:a16="http://schemas.microsoft.com/office/drawing/2014/main" id="{00000000-0008-0000-0700-0000B673E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447675</xdr:colOff>
      <xdr:row>38</xdr:row>
      <xdr:rowOff>47625</xdr:rowOff>
    </xdr:from>
    <xdr:to>
      <xdr:col>13</xdr:col>
      <xdr:colOff>609600</xdr:colOff>
      <xdr:row>52</xdr:row>
      <xdr:rowOff>28575</xdr:rowOff>
    </xdr:to>
    <xdr:graphicFrame macro="">
      <xdr:nvGraphicFramePr>
        <xdr:cNvPr id="14971831" name="Chart 9">
          <a:extLst>
            <a:ext uri="{FF2B5EF4-FFF2-40B4-BE49-F238E27FC236}">
              <a16:creationId xmlns:a16="http://schemas.microsoft.com/office/drawing/2014/main" id="{00000000-0008-0000-0700-0000B773E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180975</xdr:colOff>
      <xdr:row>56</xdr:row>
      <xdr:rowOff>133350</xdr:rowOff>
    </xdr:from>
    <xdr:to>
      <xdr:col>3</xdr:col>
      <xdr:colOff>371475</xdr:colOff>
      <xdr:row>70</xdr:row>
      <xdr:rowOff>66675</xdr:rowOff>
    </xdr:to>
    <xdr:graphicFrame macro="">
      <xdr:nvGraphicFramePr>
        <xdr:cNvPr id="14971832" name="Chart 13">
          <a:extLst>
            <a:ext uri="{FF2B5EF4-FFF2-40B4-BE49-F238E27FC236}">
              <a16:creationId xmlns:a16="http://schemas.microsoft.com/office/drawing/2014/main" id="{00000000-0008-0000-0700-0000B873E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114300</xdr:colOff>
      <xdr:row>110</xdr:row>
      <xdr:rowOff>9525</xdr:rowOff>
    </xdr:from>
    <xdr:to>
      <xdr:col>3</xdr:col>
      <xdr:colOff>1047750</xdr:colOff>
      <xdr:row>124</xdr:row>
      <xdr:rowOff>114300</xdr:rowOff>
    </xdr:to>
    <xdr:graphicFrame macro="">
      <xdr:nvGraphicFramePr>
        <xdr:cNvPr id="14971833" name="Chart 20">
          <a:extLst>
            <a:ext uri="{FF2B5EF4-FFF2-40B4-BE49-F238E27FC236}">
              <a16:creationId xmlns:a16="http://schemas.microsoft.com/office/drawing/2014/main" id="{00000000-0008-0000-0700-0000B973E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142875</xdr:colOff>
      <xdr:row>130</xdr:row>
      <xdr:rowOff>47625</xdr:rowOff>
    </xdr:from>
    <xdr:to>
      <xdr:col>3</xdr:col>
      <xdr:colOff>1057275</xdr:colOff>
      <xdr:row>144</xdr:row>
      <xdr:rowOff>38100</xdr:rowOff>
    </xdr:to>
    <xdr:graphicFrame macro="">
      <xdr:nvGraphicFramePr>
        <xdr:cNvPr id="14971834" name="Chart 21">
          <a:extLst>
            <a:ext uri="{FF2B5EF4-FFF2-40B4-BE49-F238E27FC236}">
              <a16:creationId xmlns:a16="http://schemas.microsoft.com/office/drawing/2014/main" id="{00000000-0008-0000-0700-0000BA73E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1104900</xdr:colOff>
      <xdr:row>109</xdr:row>
      <xdr:rowOff>161925</xdr:rowOff>
    </xdr:from>
    <xdr:to>
      <xdr:col>9</xdr:col>
      <xdr:colOff>257175</xdr:colOff>
      <xdr:row>124</xdr:row>
      <xdr:rowOff>95250</xdr:rowOff>
    </xdr:to>
    <xdr:graphicFrame macro="">
      <xdr:nvGraphicFramePr>
        <xdr:cNvPr id="14971835" name="Chart 22">
          <a:extLst>
            <a:ext uri="{FF2B5EF4-FFF2-40B4-BE49-F238E27FC236}">
              <a16:creationId xmlns:a16="http://schemas.microsoft.com/office/drawing/2014/main" id="{00000000-0008-0000-0700-0000BB73E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504825</xdr:colOff>
      <xdr:row>81</xdr:row>
      <xdr:rowOff>47625</xdr:rowOff>
    </xdr:from>
    <xdr:to>
      <xdr:col>4</xdr:col>
      <xdr:colOff>66675</xdr:colOff>
      <xdr:row>93</xdr:row>
      <xdr:rowOff>123825</xdr:rowOff>
    </xdr:to>
    <xdr:graphicFrame macro="">
      <xdr:nvGraphicFramePr>
        <xdr:cNvPr id="14971836" name="Chart 16">
          <a:extLst>
            <a:ext uri="{FF2B5EF4-FFF2-40B4-BE49-F238E27FC236}">
              <a16:creationId xmlns:a16="http://schemas.microsoft.com/office/drawing/2014/main" id="{00000000-0008-0000-0700-0000BC73E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161925</xdr:colOff>
      <xdr:row>81</xdr:row>
      <xdr:rowOff>47625</xdr:rowOff>
    </xdr:from>
    <xdr:to>
      <xdr:col>11</xdr:col>
      <xdr:colOff>28575</xdr:colOff>
      <xdr:row>93</xdr:row>
      <xdr:rowOff>123825</xdr:rowOff>
    </xdr:to>
    <xdr:graphicFrame macro="">
      <xdr:nvGraphicFramePr>
        <xdr:cNvPr id="14971837" name="Chart 19">
          <a:extLst>
            <a:ext uri="{FF2B5EF4-FFF2-40B4-BE49-F238E27FC236}">
              <a16:creationId xmlns:a16="http://schemas.microsoft.com/office/drawing/2014/main" id="{00000000-0008-0000-0700-0000BD73E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10</xdr:col>
      <xdr:colOff>0</xdr:colOff>
      <xdr:row>110</xdr:row>
      <xdr:rowOff>9525</xdr:rowOff>
    </xdr:from>
    <xdr:to>
      <xdr:col>16</xdr:col>
      <xdr:colOff>228600</xdr:colOff>
      <xdr:row>124</xdr:row>
      <xdr:rowOff>114300</xdr:rowOff>
    </xdr:to>
    <xdr:graphicFrame macro="">
      <xdr:nvGraphicFramePr>
        <xdr:cNvPr id="14971838" name="Chart 24">
          <a:extLst>
            <a:ext uri="{FF2B5EF4-FFF2-40B4-BE49-F238E27FC236}">
              <a16:creationId xmlns:a16="http://schemas.microsoft.com/office/drawing/2014/main" id="{00000000-0008-0000-0700-0000BE73E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16</xdr:col>
      <xdr:colOff>295275</xdr:colOff>
      <xdr:row>110</xdr:row>
      <xdr:rowOff>0</xdr:rowOff>
    </xdr:from>
    <xdr:to>
      <xdr:col>23</xdr:col>
      <xdr:colOff>371475</xdr:colOff>
      <xdr:row>124</xdr:row>
      <xdr:rowOff>114300</xdr:rowOff>
    </xdr:to>
    <xdr:graphicFrame macro="">
      <xdr:nvGraphicFramePr>
        <xdr:cNvPr id="14971839" name="Chart 25">
          <a:extLst>
            <a:ext uri="{FF2B5EF4-FFF2-40B4-BE49-F238E27FC236}">
              <a16:creationId xmlns:a16="http://schemas.microsoft.com/office/drawing/2014/main" id="{00000000-0008-0000-0700-0000BF73E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24</xdr:col>
      <xdr:colOff>0</xdr:colOff>
      <xdr:row>110</xdr:row>
      <xdr:rowOff>9525</xdr:rowOff>
    </xdr:from>
    <xdr:to>
      <xdr:col>28</xdr:col>
      <xdr:colOff>266700</xdr:colOff>
      <xdr:row>124</xdr:row>
      <xdr:rowOff>114300</xdr:rowOff>
    </xdr:to>
    <xdr:graphicFrame macro="">
      <xdr:nvGraphicFramePr>
        <xdr:cNvPr id="14971840" name="Chart 26">
          <a:extLst>
            <a:ext uri="{FF2B5EF4-FFF2-40B4-BE49-F238E27FC236}">
              <a16:creationId xmlns:a16="http://schemas.microsoft.com/office/drawing/2014/main" id="{00000000-0008-0000-0700-0000C073E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28</xdr:col>
      <xdr:colOff>333375</xdr:colOff>
      <xdr:row>110</xdr:row>
      <xdr:rowOff>0</xdr:rowOff>
    </xdr:from>
    <xdr:to>
      <xdr:col>35</xdr:col>
      <xdr:colOff>409575</xdr:colOff>
      <xdr:row>124</xdr:row>
      <xdr:rowOff>114300</xdr:rowOff>
    </xdr:to>
    <xdr:graphicFrame macro="">
      <xdr:nvGraphicFramePr>
        <xdr:cNvPr id="14971841" name="Chart 27">
          <a:extLst>
            <a:ext uri="{FF2B5EF4-FFF2-40B4-BE49-F238E27FC236}">
              <a16:creationId xmlns:a16="http://schemas.microsoft.com/office/drawing/2014/main" id="{00000000-0008-0000-0700-0000C173E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xdr:col>
      <xdr:colOff>1152525</xdr:colOff>
      <xdr:row>130</xdr:row>
      <xdr:rowOff>66675</xdr:rowOff>
    </xdr:from>
    <xdr:to>
      <xdr:col>8</xdr:col>
      <xdr:colOff>457200</xdr:colOff>
      <xdr:row>144</xdr:row>
      <xdr:rowOff>47625</xdr:rowOff>
    </xdr:to>
    <xdr:graphicFrame macro="">
      <xdr:nvGraphicFramePr>
        <xdr:cNvPr id="14971842" name="Chart 28">
          <a:extLst>
            <a:ext uri="{FF2B5EF4-FFF2-40B4-BE49-F238E27FC236}">
              <a16:creationId xmlns:a16="http://schemas.microsoft.com/office/drawing/2014/main" id="{00000000-0008-0000-0700-0000C273E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8</xdr:col>
      <xdr:colOff>542925</xdr:colOff>
      <xdr:row>130</xdr:row>
      <xdr:rowOff>66675</xdr:rowOff>
    </xdr:from>
    <xdr:to>
      <xdr:col>15</xdr:col>
      <xdr:colOff>152400</xdr:colOff>
      <xdr:row>144</xdr:row>
      <xdr:rowOff>47625</xdr:rowOff>
    </xdr:to>
    <xdr:graphicFrame macro="">
      <xdr:nvGraphicFramePr>
        <xdr:cNvPr id="14971843" name="Chart 29">
          <a:extLst>
            <a:ext uri="{FF2B5EF4-FFF2-40B4-BE49-F238E27FC236}">
              <a16:creationId xmlns:a16="http://schemas.microsoft.com/office/drawing/2014/main" id="{00000000-0008-0000-0700-0000C373E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16</xdr:col>
      <xdr:colOff>9525</xdr:colOff>
      <xdr:row>130</xdr:row>
      <xdr:rowOff>38100</xdr:rowOff>
    </xdr:from>
    <xdr:to>
      <xdr:col>22</xdr:col>
      <xdr:colOff>447675</xdr:colOff>
      <xdr:row>144</xdr:row>
      <xdr:rowOff>66675</xdr:rowOff>
    </xdr:to>
    <xdr:graphicFrame macro="">
      <xdr:nvGraphicFramePr>
        <xdr:cNvPr id="14971844" name="Chart 1">
          <a:extLst>
            <a:ext uri="{FF2B5EF4-FFF2-40B4-BE49-F238E27FC236}">
              <a16:creationId xmlns:a16="http://schemas.microsoft.com/office/drawing/2014/main" id="{00000000-0008-0000-0700-0000C473E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142875</xdr:colOff>
      <xdr:row>79</xdr:row>
      <xdr:rowOff>104775</xdr:rowOff>
    </xdr:from>
    <xdr:to>
      <xdr:col>5</xdr:col>
      <xdr:colOff>581025</xdr:colOff>
      <xdr:row>93</xdr:row>
      <xdr:rowOff>114300</xdr:rowOff>
    </xdr:to>
    <xdr:graphicFrame macro="">
      <xdr:nvGraphicFramePr>
        <xdr:cNvPr id="14661200" name="Cha5">
          <a:extLst>
            <a:ext uri="{FF2B5EF4-FFF2-40B4-BE49-F238E27FC236}">
              <a16:creationId xmlns:a16="http://schemas.microsoft.com/office/drawing/2014/main" id="{00000000-0008-0000-0800-000050B6D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180975</xdr:colOff>
      <xdr:row>40</xdr:row>
      <xdr:rowOff>76200</xdr:rowOff>
    </xdr:from>
    <xdr:to>
      <xdr:col>5</xdr:col>
      <xdr:colOff>619125</xdr:colOff>
      <xdr:row>55</xdr:row>
      <xdr:rowOff>28575</xdr:rowOff>
    </xdr:to>
    <xdr:graphicFrame macro="">
      <xdr:nvGraphicFramePr>
        <xdr:cNvPr id="14661201" name="Chart 4">
          <a:extLst>
            <a:ext uri="{FF2B5EF4-FFF2-40B4-BE49-F238E27FC236}">
              <a16:creationId xmlns:a16="http://schemas.microsoft.com/office/drawing/2014/main" id="{00000000-0008-0000-0800-000051B6D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180975</xdr:colOff>
      <xdr:row>29</xdr:row>
      <xdr:rowOff>104775</xdr:rowOff>
    </xdr:from>
    <xdr:to>
      <xdr:col>5</xdr:col>
      <xdr:colOff>581025</xdr:colOff>
      <xdr:row>37</xdr:row>
      <xdr:rowOff>38100</xdr:rowOff>
    </xdr:to>
    <xdr:graphicFrame macro="">
      <xdr:nvGraphicFramePr>
        <xdr:cNvPr id="14661202" name="Chart 18">
          <a:extLst>
            <a:ext uri="{FF2B5EF4-FFF2-40B4-BE49-F238E27FC236}">
              <a16:creationId xmlns:a16="http://schemas.microsoft.com/office/drawing/2014/main" id="{00000000-0008-0000-0800-000052B6D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200025</xdr:colOff>
      <xdr:row>9</xdr:row>
      <xdr:rowOff>142875</xdr:rowOff>
    </xdr:from>
    <xdr:to>
      <xdr:col>5</xdr:col>
      <xdr:colOff>609600</xdr:colOff>
      <xdr:row>25</xdr:row>
      <xdr:rowOff>66675</xdr:rowOff>
    </xdr:to>
    <xdr:graphicFrame macro="">
      <xdr:nvGraphicFramePr>
        <xdr:cNvPr id="14661203" name="Chart 6">
          <a:extLst>
            <a:ext uri="{FF2B5EF4-FFF2-40B4-BE49-F238E27FC236}">
              <a16:creationId xmlns:a16="http://schemas.microsoft.com/office/drawing/2014/main" id="{00000000-0008-0000-0800-000053B6D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123825</xdr:colOff>
      <xdr:row>155</xdr:row>
      <xdr:rowOff>95250</xdr:rowOff>
    </xdr:from>
    <xdr:to>
      <xdr:col>6</xdr:col>
      <xdr:colOff>628650</xdr:colOff>
      <xdr:row>169</xdr:row>
      <xdr:rowOff>133350</xdr:rowOff>
    </xdr:to>
    <xdr:graphicFrame macro="">
      <xdr:nvGraphicFramePr>
        <xdr:cNvPr id="14661204" name="Chart 13">
          <a:extLst>
            <a:ext uri="{FF2B5EF4-FFF2-40B4-BE49-F238E27FC236}">
              <a16:creationId xmlns:a16="http://schemas.microsoft.com/office/drawing/2014/main" id="{00000000-0008-0000-0800-000054B6D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161925</xdr:colOff>
      <xdr:row>116</xdr:row>
      <xdr:rowOff>95250</xdr:rowOff>
    </xdr:from>
    <xdr:to>
      <xdr:col>7</xdr:col>
      <xdr:colOff>381000</xdr:colOff>
      <xdr:row>131</xdr:row>
      <xdr:rowOff>47625</xdr:rowOff>
    </xdr:to>
    <xdr:graphicFrame macro="">
      <xdr:nvGraphicFramePr>
        <xdr:cNvPr id="14661205" name="Cha7">
          <a:extLst>
            <a:ext uri="{FF2B5EF4-FFF2-40B4-BE49-F238E27FC236}">
              <a16:creationId xmlns:a16="http://schemas.microsoft.com/office/drawing/2014/main" id="{00000000-0008-0000-0800-000055B6D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161925</xdr:colOff>
      <xdr:row>136</xdr:row>
      <xdr:rowOff>104775</xdr:rowOff>
    </xdr:from>
    <xdr:to>
      <xdr:col>7</xdr:col>
      <xdr:colOff>0</xdr:colOff>
      <xdr:row>150</xdr:row>
      <xdr:rowOff>152400</xdr:rowOff>
    </xdr:to>
    <xdr:graphicFrame macro="">
      <xdr:nvGraphicFramePr>
        <xdr:cNvPr id="14661206" name="Chart 12">
          <a:extLst>
            <a:ext uri="{FF2B5EF4-FFF2-40B4-BE49-F238E27FC236}">
              <a16:creationId xmlns:a16="http://schemas.microsoft.com/office/drawing/2014/main" id="{00000000-0008-0000-0800-000056B6D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276225</xdr:colOff>
      <xdr:row>175</xdr:row>
      <xdr:rowOff>114300</xdr:rowOff>
    </xdr:from>
    <xdr:to>
      <xdr:col>14</xdr:col>
      <xdr:colOff>276225</xdr:colOff>
      <xdr:row>190</xdr:row>
      <xdr:rowOff>171450</xdr:rowOff>
    </xdr:to>
    <xdr:graphicFrame macro="">
      <xdr:nvGraphicFramePr>
        <xdr:cNvPr id="14661207" name="Chart 8">
          <a:extLst>
            <a:ext uri="{FF2B5EF4-FFF2-40B4-BE49-F238E27FC236}">
              <a16:creationId xmlns:a16="http://schemas.microsoft.com/office/drawing/2014/main" id="{00000000-0008-0000-0800-000057B6D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190500</xdr:colOff>
      <xdr:row>175</xdr:row>
      <xdr:rowOff>104775</xdr:rowOff>
    </xdr:from>
    <xdr:to>
      <xdr:col>6</xdr:col>
      <xdr:colOff>66675</xdr:colOff>
      <xdr:row>190</xdr:row>
      <xdr:rowOff>152400</xdr:rowOff>
    </xdr:to>
    <xdr:graphicFrame macro="">
      <xdr:nvGraphicFramePr>
        <xdr:cNvPr id="14661208" name="Chart 19">
          <a:extLst>
            <a:ext uri="{FF2B5EF4-FFF2-40B4-BE49-F238E27FC236}">
              <a16:creationId xmlns:a16="http://schemas.microsoft.com/office/drawing/2014/main" id="{00000000-0008-0000-0800-000058B6D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123825</xdr:colOff>
      <xdr:row>98</xdr:row>
      <xdr:rowOff>171450</xdr:rowOff>
    </xdr:from>
    <xdr:to>
      <xdr:col>6</xdr:col>
      <xdr:colOff>609600</xdr:colOff>
      <xdr:row>110</xdr:row>
      <xdr:rowOff>47625</xdr:rowOff>
    </xdr:to>
    <xdr:graphicFrame macro="">
      <xdr:nvGraphicFramePr>
        <xdr:cNvPr id="14661209" name="Cha6">
          <a:extLst>
            <a:ext uri="{FF2B5EF4-FFF2-40B4-BE49-F238E27FC236}">
              <a16:creationId xmlns:a16="http://schemas.microsoft.com/office/drawing/2014/main" id="{00000000-0008-0000-0800-000059B6D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161925</xdr:colOff>
      <xdr:row>58</xdr:row>
      <xdr:rowOff>66675</xdr:rowOff>
    </xdr:from>
    <xdr:to>
      <xdr:col>5</xdr:col>
      <xdr:colOff>609600</xdr:colOff>
      <xdr:row>73</xdr:row>
      <xdr:rowOff>9525</xdr:rowOff>
    </xdr:to>
    <xdr:graphicFrame macro="">
      <xdr:nvGraphicFramePr>
        <xdr:cNvPr id="14661210" name="Chart 6">
          <a:extLst>
            <a:ext uri="{FF2B5EF4-FFF2-40B4-BE49-F238E27FC236}">
              <a16:creationId xmlns:a16="http://schemas.microsoft.com/office/drawing/2014/main" id="{00000000-0008-0000-0800-00005AB6D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200025</xdr:colOff>
      <xdr:row>7</xdr:row>
      <xdr:rowOff>104775</xdr:rowOff>
    </xdr:from>
    <xdr:to>
      <xdr:col>8</xdr:col>
      <xdr:colOff>2876550</xdr:colOff>
      <xdr:row>13</xdr:row>
      <xdr:rowOff>1171575</xdr:rowOff>
    </xdr:to>
    <xdr:graphicFrame macro="">
      <xdr:nvGraphicFramePr>
        <xdr:cNvPr id="13822410" name="Graphique 6">
          <a:extLst>
            <a:ext uri="{FF2B5EF4-FFF2-40B4-BE49-F238E27FC236}">
              <a16:creationId xmlns:a16="http://schemas.microsoft.com/office/drawing/2014/main" id="{00000000-0008-0000-0900-0000CAE9D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50800</xdr:colOff>
      <xdr:row>24</xdr:row>
      <xdr:rowOff>25400</xdr:rowOff>
    </xdr:from>
    <xdr:to>
      <xdr:col>1</xdr:col>
      <xdr:colOff>2400300</xdr:colOff>
      <xdr:row>25</xdr:row>
      <xdr:rowOff>88900</xdr:rowOff>
    </xdr:to>
    <xdr:sp macro="" textlink="">
      <xdr:nvSpPr>
        <xdr:cNvPr id="7799541" name="ZoneTexte 2">
          <a:hlinkClick xmlns:r="http://schemas.openxmlformats.org/officeDocument/2006/relationships" r:id="rId2"/>
          <a:extLst>
            <a:ext uri="{FF2B5EF4-FFF2-40B4-BE49-F238E27FC236}">
              <a16:creationId xmlns:a16="http://schemas.microsoft.com/office/drawing/2014/main" id="{00000000-0008-0000-0900-0000F5027700}"/>
            </a:ext>
          </a:extLst>
        </xdr:cNvPr>
        <xdr:cNvSpPr txBox="1">
          <a:spLocks noChangeArrowheads="1"/>
        </xdr:cNvSpPr>
      </xdr:nvSpPr>
      <xdr:spPr bwMode="auto">
        <a:xfrm>
          <a:off x="292100" y="6705600"/>
          <a:ext cx="2349500" cy="292100"/>
        </a:xfrm>
        <a:prstGeom prst="rect">
          <a:avLst/>
        </a:prstGeom>
        <a:noFill/>
        <a:ln w="38100">
          <a:solidFill>
            <a:srgbClr val="F8F8F8"/>
          </a:solidFill>
          <a:miter lim="800000"/>
          <a:headEnd/>
          <a:tailEnd/>
        </a:ln>
        <a:effectLst>
          <a:outerShdw blurRad="63500" dist="20000" dir="5400000" rotWithShape="0">
            <a:srgbClr val="000000">
              <a:alpha val="37999"/>
            </a:srgbClr>
          </a:outerShdw>
        </a:effectLst>
        <a:extLst/>
      </xdr:spPr>
      <xdr:txBody>
        <a:bodyPr vertOverflow="clip" wrap="square" lIns="64008" tIns="22860" rIns="64008" bIns="22860" anchor="ctr"/>
        <a:lstStyle/>
        <a:p>
          <a:pPr algn="ctr" rtl="0">
            <a:defRPr sz="1000"/>
          </a:pPr>
          <a:r>
            <a:rPr lang="en-US" sz="1600" b="1" i="0" u="none" strike="noStrike" baseline="0">
              <a:solidFill>
                <a:srgbClr val="FFFFFF"/>
              </a:solidFill>
              <a:latin typeface="Wingdings"/>
              <a:ea typeface="Wingdings"/>
              <a:cs typeface="Wingdings"/>
            </a:rPr>
            <a:t>Ü</a:t>
          </a:r>
          <a:r>
            <a:rPr lang="en-US" sz="1100" b="1" i="0" u="none" strike="noStrike" baseline="0">
              <a:solidFill>
                <a:srgbClr val="FFFFFF"/>
              </a:solidFill>
              <a:latin typeface="Tahoma"/>
              <a:ea typeface="Tahoma"/>
              <a:cs typeface="Tahoma"/>
            </a:rPr>
            <a:t> </a:t>
          </a:r>
          <a:r>
            <a:rPr lang="en-US" sz="1100" b="1" i="0" u="none" strike="noStrike" baseline="0">
              <a:solidFill>
                <a:srgbClr val="FFFFFF"/>
              </a:solidFill>
              <a:latin typeface="Arial"/>
              <a:ea typeface="Arial"/>
              <a:cs typeface="Arial"/>
            </a:rPr>
            <a:t>РИСКИ и УЯЗВИМОСТИ</a:t>
          </a:r>
        </a:p>
      </xdr:txBody>
    </xdr:sp>
    <xdr:clientData/>
  </xdr:twoCellAnchor>
  <xdr:twoCellAnchor>
    <xdr:from>
      <xdr:col>1</xdr:col>
      <xdr:colOff>457200</xdr:colOff>
      <xdr:row>34</xdr:row>
      <xdr:rowOff>127000</xdr:rowOff>
    </xdr:from>
    <xdr:to>
      <xdr:col>1</xdr:col>
      <xdr:colOff>1828800</xdr:colOff>
      <xdr:row>35</xdr:row>
      <xdr:rowOff>139700</xdr:rowOff>
    </xdr:to>
    <xdr:sp macro="" textlink="">
      <xdr:nvSpPr>
        <xdr:cNvPr id="7799542" name="ZoneTexte 2">
          <a:hlinkClick xmlns:r="http://schemas.openxmlformats.org/officeDocument/2006/relationships" r:id="rId3"/>
          <a:extLst>
            <a:ext uri="{FF2B5EF4-FFF2-40B4-BE49-F238E27FC236}">
              <a16:creationId xmlns:a16="http://schemas.microsoft.com/office/drawing/2014/main" id="{00000000-0008-0000-0900-0000F6027700}"/>
            </a:ext>
          </a:extLst>
        </xdr:cNvPr>
        <xdr:cNvSpPr txBox="1">
          <a:spLocks noChangeArrowheads="1"/>
        </xdr:cNvSpPr>
      </xdr:nvSpPr>
      <xdr:spPr bwMode="auto">
        <a:xfrm>
          <a:off x="698500" y="9436100"/>
          <a:ext cx="1371600" cy="241300"/>
        </a:xfrm>
        <a:prstGeom prst="rect">
          <a:avLst/>
        </a:prstGeom>
        <a:noFill/>
        <a:ln w="38100">
          <a:solidFill>
            <a:srgbClr val="F8F8F8"/>
          </a:solidFill>
          <a:miter lim="800000"/>
          <a:headEnd/>
          <a:tailEnd/>
        </a:ln>
        <a:effectLst>
          <a:outerShdw blurRad="63500" dist="20000" dir="5400000" rotWithShape="0">
            <a:srgbClr val="000000">
              <a:alpha val="37999"/>
            </a:srgbClr>
          </a:outerShdw>
        </a:effectLst>
        <a:extLst/>
      </xdr:spPr>
      <xdr:txBody>
        <a:bodyPr vertOverflow="clip" wrap="square" lIns="64008" tIns="22860" rIns="64008" bIns="22860" anchor="ctr"/>
        <a:lstStyle/>
        <a:p>
          <a:pPr algn="ctr" rtl="0">
            <a:defRPr sz="1000"/>
          </a:pPr>
          <a:r>
            <a:rPr lang="en-US" sz="1600" b="1" i="0" u="none" strike="noStrike" baseline="0">
              <a:solidFill>
                <a:srgbClr val="FFFFFF"/>
              </a:solidFill>
              <a:latin typeface="Wingdings"/>
              <a:ea typeface="Wingdings"/>
              <a:cs typeface="Wingdings"/>
            </a:rPr>
            <a:t>Ü</a:t>
          </a:r>
          <a:r>
            <a:rPr lang="en-US" sz="1100" b="1" i="0" u="none" strike="noStrike" baseline="0">
              <a:solidFill>
                <a:srgbClr val="FFFFFF"/>
              </a:solidFill>
              <a:latin typeface="Tahoma"/>
              <a:ea typeface="Tahoma"/>
              <a:cs typeface="Tahoma"/>
            </a:rPr>
            <a:t> ПОКАЗАТЕЛИ</a:t>
          </a:r>
          <a:endParaRPr lang="en-US" sz="1100" b="1" i="0" u="none" strike="noStrike" baseline="0">
            <a:solidFill>
              <a:srgbClr val="FFFFFF"/>
            </a:solidFill>
            <a:latin typeface="Arial"/>
            <a:ea typeface="Arial"/>
            <a:cs typeface="Arial"/>
          </a:endParaRPr>
        </a:p>
      </xdr:txBody>
    </xdr:sp>
    <xdr:clientData/>
  </xdr:twoCellAnchor>
  <xdr:twoCellAnchor>
    <xdr:from>
      <xdr:col>1</xdr:col>
      <xdr:colOff>469900</xdr:colOff>
      <xdr:row>30</xdr:row>
      <xdr:rowOff>241300</xdr:rowOff>
    </xdr:from>
    <xdr:to>
      <xdr:col>1</xdr:col>
      <xdr:colOff>1841500</xdr:colOff>
      <xdr:row>31</xdr:row>
      <xdr:rowOff>139700</xdr:rowOff>
    </xdr:to>
    <xdr:sp macro="" textlink="">
      <xdr:nvSpPr>
        <xdr:cNvPr id="7799543" name="ZoneTexte 2">
          <a:hlinkClick xmlns:r="http://schemas.openxmlformats.org/officeDocument/2006/relationships" r:id="rId4"/>
          <a:extLst>
            <a:ext uri="{FF2B5EF4-FFF2-40B4-BE49-F238E27FC236}">
              <a16:creationId xmlns:a16="http://schemas.microsoft.com/office/drawing/2014/main" id="{00000000-0008-0000-0900-0000F7027700}"/>
            </a:ext>
          </a:extLst>
        </xdr:cNvPr>
        <xdr:cNvSpPr txBox="1">
          <a:spLocks noChangeArrowheads="1"/>
        </xdr:cNvSpPr>
      </xdr:nvSpPr>
      <xdr:spPr bwMode="auto">
        <a:xfrm>
          <a:off x="711200" y="8496300"/>
          <a:ext cx="1371600" cy="279400"/>
        </a:xfrm>
        <a:prstGeom prst="rect">
          <a:avLst/>
        </a:prstGeom>
        <a:noFill/>
        <a:ln w="38100">
          <a:solidFill>
            <a:srgbClr val="F8F8F8"/>
          </a:solidFill>
          <a:miter lim="800000"/>
          <a:headEnd/>
          <a:tailEnd/>
        </a:ln>
        <a:effectLst>
          <a:outerShdw blurRad="63500" dist="20000" dir="5400000" rotWithShape="0">
            <a:srgbClr val="000000">
              <a:alpha val="37999"/>
            </a:srgbClr>
          </a:outerShdw>
        </a:effectLst>
        <a:extLst/>
      </xdr:spPr>
      <xdr:txBody>
        <a:bodyPr vertOverflow="clip" wrap="square" lIns="64008" tIns="22860" rIns="64008" bIns="22860" anchor="ctr"/>
        <a:lstStyle/>
        <a:p>
          <a:pPr algn="ctr" rtl="0">
            <a:defRPr sz="1000"/>
          </a:pPr>
          <a:r>
            <a:rPr lang="en-US" sz="1600" b="1" i="0" u="none" strike="noStrike" baseline="0">
              <a:solidFill>
                <a:srgbClr val="FFFFFF"/>
              </a:solidFill>
              <a:latin typeface="Wingdings"/>
              <a:ea typeface="Wingdings"/>
              <a:cs typeface="Wingdings"/>
            </a:rPr>
            <a:t>Ü</a:t>
          </a:r>
          <a:r>
            <a:rPr lang="en-US" sz="1100" b="1" i="0" u="none" strike="noStrike" baseline="0">
              <a:solidFill>
                <a:srgbClr val="FFFFFF"/>
              </a:solidFill>
              <a:latin typeface="Tahoma"/>
              <a:ea typeface="Tahoma"/>
              <a:cs typeface="Tahoma"/>
            </a:rPr>
            <a:t> ДЕЙСТВИЯ</a:t>
          </a:r>
          <a:endParaRPr lang="en-US" sz="1100" b="1" i="0" u="none" strike="noStrike" baseline="0">
            <a:solidFill>
              <a:srgbClr val="FFFFFF"/>
            </a:solidFill>
            <a:latin typeface="Arial"/>
            <a:ea typeface="Arial"/>
            <a:cs typeface="Arial"/>
          </a:endParaRPr>
        </a:p>
      </xdr:txBody>
    </xdr:sp>
    <xdr:clientData/>
  </xdr:twoCellAnchor>
  <xdr:twoCellAnchor>
    <xdr:from>
      <xdr:col>1</xdr:col>
      <xdr:colOff>469900</xdr:colOff>
      <xdr:row>28</xdr:row>
      <xdr:rowOff>0</xdr:rowOff>
    </xdr:from>
    <xdr:to>
      <xdr:col>1</xdr:col>
      <xdr:colOff>1844718</xdr:colOff>
      <xdr:row>28</xdr:row>
      <xdr:rowOff>254000</xdr:rowOff>
    </xdr:to>
    <xdr:sp macro="" textlink="">
      <xdr:nvSpPr>
        <xdr:cNvPr id="7799544" name="ZoneTexte 2">
          <a:hlinkClick xmlns:r="http://schemas.openxmlformats.org/officeDocument/2006/relationships" r:id="rId4"/>
          <a:extLst>
            <a:ext uri="{FF2B5EF4-FFF2-40B4-BE49-F238E27FC236}">
              <a16:creationId xmlns:a16="http://schemas.microsoft.com/office/drawing/2014/main" id="{00000000-0008-0000-0900-0000F8027700}"/>
            </a:ext>
          </a:extLst>
        </xdr:cNvPr>
        <xdr:cNvSpPr txBox="1">
          <a:spLocks noChangeArrowheads="1"/>
        </xdr:cNvSpPr>
      </xdr:nvSpPr>
      <xdr:spPr bwMode="auto">
        <a:xfrm>
          <a:off x="711200" y="7721600"/>
          <a:ext cx="1384300" cy="254000"/>
        </a:xfrm>
        <a:prstGeom prst="rect">
          <a:avLst/>
        </a:prstGeom>
        <a:noFill/>
        <a:ln w="38100">
          <a:solidFill>
            <a:srgbClr val="F8F8F8"/>
          </a:solidFill>
          <a:miter lim="800000"/>
          <a:headEnd/>
          <a:tailEnd/>
        </a:ln>
        <a:effectLst>
          <a:outerShdw blurRad="63500" dist="20000" dir="5400000" rotWithShape="0">
            <a:srgbClr val="000000">
              <a:alpha val="37999"/>
            </a:srgbClr>
          </a:outerShdw>
        </a:effectLst>
        <a:extLst/>
      </xdr:spPr>
      <xdr:txBody>
        <a:bodyPr vertOverflow="clip" wrap="square" lIns="64008" tIns="22860" rIns="64008" bIns="22860" anchor="ctr"/>
        <a:lstStyle/>
        <a:p>
          <a:pPr algn="ctr" rtl="0">
            <a:defRPr sz="1000"/>
          </a:pPr>
          <a:r>
            <a:rPr lang="en-US" sz="1600" b="1" i="0" u="none" strike="noStrike" baseline="0">
              <a:solidFill>
                <a:srgbClr val="FFFFFF"/>
              </a:solidFill>
              <a:latin typeface="Wingdings"/>
              <a:ea typeface="Wingdings"/>
              <a:cs typeface="Wingdings"/>
            </a:rPr>
            <a:t>Ü</a:t>
          </a:r>
          <a:r>
            <a:rPr lang="en-US" sz="1100" b="1" i="0" u="none" strike="noStrike" baseline="0">
              <a:solidFill>
                <a:srgbClr val="FFFFFF"/>
              </a:solidFill>
              <a:latin typeface="Tahoma"/>
              <a:ea typeface="Tahoma"/>
              <a:cs typeface="Tahoma"/>
            </a:rPr>
            <a:t> ДЕЙСТВИЯ</a:t>
          </a:r>
          <a:endParaRPr lang="en-US" sz="1100" b="1" i="0" u="none" strike="noStrike" baseline="0">
            <a:solidFill>
              <a:srgbClr val="FFFFFF"/>
            </a:solidFill>
            <a:latin typeface="Arial"/>
            <a:ea typeface="Arial"/>
            <a:cs typeface="Arial"/>
          </a:endParaRPr>
        </a:p>
      </xdr:txBody>
    </xdr:sp>
    <xdr:clientData/>
  </xdr:twoCellAnchor>
  <xdr:twoCellAnchor>
    <xdr:from>
      <xdr:col>1</xdr:col>
      <xdr:colOff>555625</xdr:colOff>
      <xdr:row>18</xdr:row>
      <xdr:rowOff>165100</xdr:rowOff>
    </xdr:from>
    <xdr:to>
      <xdr:col>1</xdr:col>
      <xdr:colOff>1774825</xdr:colOff>
      <xdr:row>20</xdr:row>
      <xdr:rowOff>25400</xdr:rowOff>
    </xdr:to>
    <xdr:sp macro="" textlink="">
      <xdr:nvSpPr>
        <xdr:cNvPr id="7799545" name="ZoneTexte 2">
          <a:hlinkClick xmlns:r="http://schemas.openxmlformats.org/officeDocument/2006/relationships" r:id="rId5"/>
          <a:extLst>
            <a:ext uri="{FF2B5EF4-FFF2-40B4-BE49-F238E27FC236}">
              <a16:creationId xmlns:a16="http://schemas.microsoft.com/office/drawing/2014/main" id="{00000000-0008-0000-0900-0000F9027700}"/>
            </a:ext>
          </a:extLst>
        </xdr:cNvPr>
        <xdr:cNvSpPr txBox="1">
          <a:spLocks noChangeArrowheads="1"/>
        </xdr:cNvSpPr>
      </xdr:nvSpPr>
      <xdr:spPr bwMode="auto">
        <a:xfrm>
          <a:off x="787400" y="5143500"/>
          <a:ext cx="1219200" cy="279400"/>
        </a:xfrm>
        <a:prstGeom prst="rect">
          <a:avLst/>
        </a:prstGeom>
        <a:noFill/>
        <a:ln w="38100">
          <a:solidFill>
            <a:srgbClr val="F8F8F8"/>
          </a:solidFill>
          <a:miter lim="800000"/>
          <a:headEnd/>
          <a:tailEnd/>
        </a:ln>
        <a:effectLst>
          <a:outerShdw blurRad="63500" dist="20000" dir="5400000" rotWithShape="0">
            <a:srgbClr val="000000">
              <a:alpha val="37999"/>
            </a:srgbClr>
          </a:outerShdw>
        </a:effectLst>
        <a:extLst/>
      </xdr:spPr>
      <xdr:txBody>
        <a:bodyPr vertOverflow="clip" wrap="square" lIns="64008" tIns="22860" rIns="64008" bIns="22860" anchor="ctr"/>
        <a:lstStyle/>
        <a:p>
          <a:pPr algn="ctr" rtl="0">
            <a:defRPr sz="1000"/>
          </a:pPr>
          <a:r>
            <a:rPr lang="en-US" sz="1600" b="1" i="0" u="none" strike="noStrike" baseline="0">
              <a:solidFill>
                <a:srgbClr val="FFFFFF"/>
              </a:solidFill>
              <a:latin typeface="Wingdings"/>
              <a:ea typeface="Wingdings"/>
              <a:cs typeface="Wingdings"/>
            </a:rPr>
            <a:t>Ü</a:t>
          </a:r>
          <a:r>
            <a:rPr lang="en-US" sz="1100" b="1" i="0" u="none" strike="noStrike" baseline="0">
              <a:solidFill>
                <a:srgbClr val="FFFFFF"/>
              </a:solidFill>
              <a:latin typeface="Tahoma"/>
              <a:ea typeface="Tahoma"/>
              <a:cs typeface="Tahoma"/>
            </a:rPr>
            <a:t> СТРАТЕГИЯ</a:t>
          </a:r>
          <a:endParaRPr lang="en-US" sz="1100" b="1" i="0" u="none" strike="noStrike" baseline="0">
            <a:solidFill>
              <a:srgbClr val="FFFFFF"/>
            </a:solidFill>
            <a:latin typeface="Arial"/>
            <a:ea typeface="Arial"/>
            <a:cs typeface="Arial"/>
          </a:endParaRPr>
        </a:p>
      </xdr:txBody>
    </xdr:sp>
    <xdr:clientData/>
  </xdr:twoCellAnchor>
</xdr:wsDr>
</file>

<file path=xl/drawings/drawing8.xml><?xml version="1.0" encoding="utf-8"?>
<c:userShapes xmlns:c="http://schemas.openxmlformats.org/drawingml/2006/chart">
  <cdr:relSizeAnchor xmlns:cdr="http://schemas.openxmlformats.org/drawingml/2006/chartDrawing">
    <cdr:from>
      <cdr:x>0.43888</cdr:x>
      <cdr:y>0.22357</cdr:y>
    </cdr:from>
    <cdr:to>
      <cdr:x>0.51618</cdr:x>
      <cdr:y>0.68038</cdr:y>
    </cdr:to>
    <cdr:sp macro="" textlink="">
      <cdr:nvSpPr>
        <cdr:cNvPr id="2" name="ZoneTexte 1"/>
        <cdr:cNvSpPr txBox="1"/>
      </cdr:nvSpPr>
      <cdr:spPr>
        <a:xfrm xmlns:a="http://schemas.openxmlformats.org/drawingml/2006/main">
          <a:off x="1986800" y="462366"/>
          <a:ext cx="380465" cy="12514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nSpc>
              <a:spcPts val="700"/>
            </a:lnSpc>
            <a:spcBef>
              <a:spcPts val="600"/>
            </a:spcBef>
          </a:pPr>
          <a:r>
            <a:rPr lang="fr-FR" sz="1100" b="1">
              <a:solidFill>
                <a:sysClr val="windowText" lastClr="000000"/>
              </a:solidFill>
            </a:rPr>
            <a:t>A</a:t>
          </a:r>
        </a:p>
        <a:p xmlns:a="http://schemas.openxmlformats.org/drawingml/2006/main">
          <a:pPr>
            <a:lnSpc>
              <a:spcPts val="1800"/>
            </a:lnSpc>
            <a:spcBef>
              <a:spcPts val="600"/>
            </a:spcBef>
          </a:pPr>
          <a:r>
            <a:rPr lang="fr-FR" sz="1100" b="1">
              <a:solidFill>
                <a:sysClr val="windowText" lastClr="000000"/>
              </a:solidFill>
            </a:rPr>
            <a:t>B</a:t>
          </a:r>
        </a:p>
        <a:p xmlns:a="http://schemas.openxmlformats.org/drawingml/2006/main">
          <a:pPr>
            <a:lnSpc>
              <a:spcPts val="1800"/>
            </a:lnSpc>
            <a:spcBef>
              <a:spcPts val="600"/>
            </a:spcBef>
          </a:pPr>
          <a:r>
            <a:rPr lang="fr-FR" sz="1100" b="1">
              <a:solidFill>
                <a:sysClr val="windowText" lastClr="000000"/>
              </a:solidFill>
            </a:rPr>
            <a:t>C</a:t>
          </a:r>
        </a:p>
        <a:p xmlns:a="http://schemas.openxmlformats.org/drawingml/2006/main">
          <a:pPr>
            <a:lnSpc>
              <a:spcPts val="1600"/>
            </a:lnSpc>
            <a:spcBef>
              <a:spcPts val="600"/>
            </a:spcBef>
          </a:pPr>
          <a:r>
            <a:rPr lang="fr-FR" sz="1100" b="1">
              <a:solidFill>
                <a:sysClr val="windowText" lastClr="000000"/>
              </a:solidFill>
            </a:rPr>
            <a:t>D</a:t>
          </a: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9525</xdr:colOff>
      <xdr:row>63</xdr:row>
      <xdr:rowOff>171450</xdr:rowOff>
    </xdr:from>
    <xdr:to>
      <xdr:col>5</xdr:col>
      <xdr:colOff>781050</xdr:colOff>
      <xdr:row>80</xdr:row>
      <xdr:rowOff>0</xdr:rowOff>
    </xdr:to>
    <xdr:graphicFrame macro="">
      <xdr:nvGraphicFramePr>
        <xdr:cNvPr id="9570881" name="Graphique 4">
          <a:extLst>
            <a:ext uri="{FF2B5EF4-FFF2-40B4-BE49-F238E27FC236}">
              <a16:creationId xmlns:a16="http://schemas.microsoft.com/office/drawing/2014/main" id="{00000000-0008-0000-0C00-0000410A9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84</xdr:row>
      <xdr:rowOff>142875</xdr:rowOff>
    </xdr:from>
    <xdr:to>
      <xdr:col>7</xdr:col>
      <xdr:colOff>504825</xdr:colOff>
      <xdr:row>90</xdr:row>
      <xdr:rowOff>114300</xdr:rowOff>
    </xdr:to>
    <xdr:graphicFrame macro="">
      <xdr:nvGraphicFramePr>
        <xdr:cNvPr id="9570882" name="Graphique 7">
          <a:extLst>
            <a:ext uri="{FF2B5EF4-FFF2-40B4-BE49-F238E27FC236}">
              <a16:creationId xmlns:a16="http://schemas.microsoft.com/office/drawing/2014/main" id="{00000000-0008-0000-0C00-0000420A9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85725</xdr:colOff>
      <xdr:row>10</xdr:row>
      <xdr:rowOff>95250</xdr:rowOff>
    </xdr:from>
    <xdr:to>
      <xdr:col>5</xdr:col>
      <xdr:colOff>609600</xdr:colOff>
      <xdr:row>24</xdr:row>
      <xdr:rowOff>95250</xdr:rowOff>
    </xdr:to>
    <xdr:graphicFrame macro="">
      <xdr:nvGraphicFramePr>
        <xdr:cNvPr id="9570883" name="Graphique 6">
          <a:extLst>
            <a:ext uri="{FF2B5EF4-FFF2-40B4-BE49-F238E27FC236}">
              <a16:creationId xmlns:a16="http://schemas.microsoft.com/office/drawing/2014/main" id="{00000000-0008-0000-0C00-0000430A9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Local/Microsoft/Windows/Temporary%20Internet%20Files/Content.Outlook/V40A5B92/SEAP_template_REVISE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user/AppData/Local/Microsoft/Windows/Temporary%20Internet%20Files/Content.Outlook/V40A5B92/Monitoring_template_Jan201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user/AppData/Local/Microsoft/Windows/Temporary%20Internet%20Files/Content.Outlook/V40A5B92/SEAP_template_REVISED_v3.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Feuil1"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Lucie/AppData/Roaming/Skype/My%20Skype%20Received%20Files/Copie2%20de%20SECAP_Template_v2.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Lucie/Documents/3.%20Mayors%20Adapt/Mayors%20Adapt%202/T5%20-%20Cooperation%20with%20CoMO%20and%20Supporters/CRAFT/151028_CRAFT_Questionnaire-Draft-TAC%20review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zancapa/AppData/Local/Microsoft/Windows/Temporary%20Internet%20Files/Content.Outlook/96IXTC60/MA_MR_template_FINAL_unprotect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ucie/AppData/Roaming/Skype/My%20Skype%20Received%20Files/MA_M&amp;R_template_FINAL-VERSION_test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ucie/AppData/Roaming/Skype/My%20Skype%20Received%20Files/EXCEL%20Work/MA_M&amp;R_template_FINAL-VERSION_test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ucie/AppData/Local/Microsoft/Windows/INetCache/Content.Outlook/8TWEC8QB/SECAP_Template_v5+BoE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na/Documents/OneDrive/EXCEL%20Work/MA_MR_template_FINAL_unprotect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Lucie/AppData/Roaming/Skype/My%20Skype%20Received%20Files/EXCEL%20Work/MA_M&amp;R_template_(almost)FINAL-VERS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Lucie/AppData/Roaming/Skype/My%20Skype%20Received%20Files/MA_M&amp;R_template_(almost)FINAL-VERSIO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Lucie/AppData/Roaming/Skype/My%20Skype%20Received%20Files/EXCEL%20Work/Basis/Monitoring_templat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melicgi/AppData/Local/Microsoft/Windows/Temporary%20Internet%20Files/Content.Outlook/5NSOKD0T/SEAP%20and%20Monitoring%20Template_with_specschecks_v2-1_JR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trategy"/>
      <sheetName val="Baseline Emission Inventory"/>
      <sheetName val="Monitoring Emission Inventory"/>
      <sheetName val="Sustainable Energy Action Plan"/>
      <sheetName val="Feuil1"/>
      <sheetName val="Feuil2"/>
    </sheetNames>
    <sheetDataSet>
      <sheetData sheetId="0"/>
      <sheetData sheetId="1"/>
      <sheetData sheetId="2"/>
      <sheetData sheetId="3"/>
      <sheetData sheetId="4">
        <row r="2">
          <cell r="D2">
            <v>1990</v>
          </cell>
          <cell r="F2" t="str">
            <v>finalised</v>
          </cell>
        </row>
        <row r="3">
          <cell r="D3">
            <v>1991</v>
          </cell>
          <cell r="F3" t="str">
            <v>on-going</v>
          </cell>
        </row>
        <row r="4">
          <cell r="D4">
            <v>1992</v>
          </cell>
          <cell r="F4" t="str">
            <v>postponed</v>
          </cell>
        </row>
        <row r="5">
          <cell r="D5">
            <v>1993</v>
          </cell>
          <cell r="F5" t="str">
            <v>temporarily suspended</v>
          </cell>
        </row>
        <row r="6">
          <cell r="D6">
            <v>1994</v>
          </cell>
          <cell r="F6" t="str">
            <v>cancelled</v>
          </cell>
        </row>
        <row r="7">
          <cell r="D7">
            <v>1995</v>
          </cell>
        </row>
        <row r="8">
          <cell r="D8">
            <v>1996</v>
          </cell>
        </row>
        <row r="9">
          <cell r="D9">
            <v>1997</v>
          </cell>
        </row>
        <row r="10">
          <cell r="D10">
            <v>1998</v>
          </cell>
        </row>
        <row r="11">
          <cell r="D11">
            <v>1999</v>
          </cell>
        </row>
        <row r="12">
          <cell r="D12">
            <v>2000</v>
          </cell>
        </row>
        <row r="13">
          <cell r="D13">
            <v>2001</v>
          </cell>
        </row>
        <row r="14">
          <cell r="D14">
            <v>2002</v>
          </cell>
        </row>
        <row r="15">
          <cell r="D15">
            <v>2003</v>
          </cell>
        </row>
        <row r="16">
          <cell r="D16">
            <v>2004</v>
          </cell>
        </row>
        <row r="17">
          <cell r="D17">
            <v>2005</v>
          </cell>
        </row>
        <row r="18">
          <cell r="D18">
            <v>2006</v>
          </cell>
        </row>
        <row r="19">
          <cell r="D19">
            <v>2007</v>
          </cell>
        </row>
        <row r="20">
          <cell r="D20">
            <v>2008</v>
          </cell>
        </row>
        <row r="21">
          <cell r="D21">
            <v>2009</v>
          </cell>
        </row>
        <row r="22">
          <cell r="D22">
            <v>2010</v>
          </cell>
        </row>
        <row r="23">
          <cell r="D23">
            <v>2011</v>
          </cell>
        </row>
        <row r="24">
          <cell r="D24">
            <v>2012</v>
          </cell>
        </row>
        <row r="25">
          <cell r="D25">
            <v>2013</v>
          </cell>
        </row>
        <row r="26">
          <cell r="D26">
            <v>2014</v>
          </cell>
        </row>
        <row r="27">
          <cell r="D27">
            <v>2015</v>
          </cell>
        </row>
        <row r="28">
          <cell r="D28">
            <v>2016</v>
          </cell>
        </row>
        <row r="29">
          <cell r="D29">
            <v>2017</v>
          </cell>
        </row>
        <row r="30">
          <cell r="D30">
            <v>2018</v>
          </cell>
        </row>
        <row r="31">
          <cell r="D31">
            <v>2019</v>
          </cell>
        </row>
        <row r="32">
          <cell r="D32">
            <v>2020</v>
          </cell>
        </row>
        <row r="33">
          <cell r="D33">
            <v>2030</v>
          </cell>
        </row>
        <row r="34">
          <cell r="D34">
            <v>2050</v>
          </cell>
        </row>
      </sheetData>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
      <sheetName val="Strategy"/>
      <sheetName val="BEI"/>
      <sheetName val="SEAP"/>
      <sheetName val="Merged Categories Jan13"/>
      <sheetName val="Emission Factors"/>
      <sheetName val="Strategy status"/>
      <sheetName val="MEI"/>
      <sheetName val="SEAP status"/>
      <sheetName val="Indicators (Feb12with comments)"/>
      <sheetName val="Indicators (Feb2012_CoMO)"/>
      <sheetName val="Report"/>
      <sheetName val="extra"/>
      <sheetName val="extra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6">
          <cell r="A16">
            <v>1999</v>
          </cell>
          <cell r="C16" t="str">
            <v>BEI (option 1)</v>
          </cell>
        </row>
        <row r="17">
          <cell r="A17">
            <v>2000</v>
          </cell>
          <cell r="C17" t="str">
            <v>MEI 1 (option 2)</v>
          </cell>
        </row>
        <row r="18">
          <cell r="A18">
            <v>2001</v>
          </cell>
          <cell r="C18" t="str">
            <v>MEI 2 (option 2)</v>
          </cell>
        </row>
        <row r="19">
          <cell r="A19">
            <v>2002</v>
          </cell>
          <cell r="C19" t="str">
            <v>MEI 3 (option 2)</v>
          </cell>
        </row>
        <row r="20">
          <cell r="A20">
            <v>2003</v>
          </cell>
        </row>
        <row r="21">
          <cell r="A21">
            <v>2004</v>
          </cell>
        </row>
        <row r="22">
          <cell r="A22">
            <v>2005</v>
          </cell>
        </row>
        <row r="23">
          <cell r="A23">
            <v>2006</v>
          </cell>
        </row>
        <row r="24">
          <cell r="A24">
            <v>2007</v>
          </cell>
        </row>
        <row r="25">
          <cell r="A25">
            <v>2008</v>
          </cell>
        </row>
        <row r="26">
          <cell r="A26">
            <v>2009</v>
          </cell>
        </row>
        <row r="27">
          <cell r="A27">
            <v>2010</v>
          </cell>
        </row>
        <row r="28">
          <cell r="A28">
            <v>2011</v>
          </cell>
        </row>
        <row r="29">
          <cell r="A29">
            <v>2012</v>
          </cell>
        </row>
        <row r="30">
          <cell r="A30">
            <v>2013</v>
          </cell>
        </row>
        <row r="31">
          <cell r="A31">
            <v>2014</v>
          </cell>
        </row>
        <row r="32">
          <cell r="A32">
            <v>2015</v>
          </cell>
        </row>
        <row r="33">
          <cell r="A33">
            <v>2016</v>
          </cell>
        </row>
        <row r="34">
          <cell r="A34">
            <v>2017</v>
          </cell>
        </row>
        <row r="35">
          <cell r="A35">
            <v>2018</v>
          </cell>
        </row>
        <row r="36">
          <cell r="A36">
            <v>2019</v>
          </cell>
        </row>
        <row r="37">
          <cell r="A37">
            <v>2020</v>
          </cell>
        </row>
        <row r="44">
          <cell r="A44">
            <v>1990</v>
          </cell>
          <cell r="C44">
            <v>2010</v>
          </cell>
          <cell r="E44">
            <v>1</v>
          </cell>
          <cell r="F44" t="str">
            <v>January</v>
          </cell>
          <cell r="G44">
            <v>2004</v>
          </cell>
        </row>
        <row r="45">
          <cell r="A45">
            <v>1991</v>
          </cell>
          <cell r="C45">
            <v>2011</v>
          </cell>
          <cell r="E45">
            <v>2</v>
          </cell>
          <cell r="F45" t="str">
            <v>February</v>
          </cell>
          <cell r="G45">
            <v>2005</v>
          </cell>
        </row>
        <row r="46">
          <cell r="A46">
            <v>1992</v>
          </cell>
          <cell r="C46">
            <v>2012</v>
          </cell>
          <cell r="E46">
            <v>3</v>
          </cell>
          <cell r="F46" t="str">
            <v>March</v>
          </cell>
          <cell r="G46">
            <v>2006</v>
          </cell>
        </row>
        <row r="47">
          <cell r="A47">
            <v>1993</v>
          </cell>
          <cell r="C47">
            <v>2013</v>
          </cell>
          <cell r="E47">
            <v>4</v>
          </cell>
          <cell r="F47" t="str">
            <v>April</v>
          </cell>
          <cell r="G47">
            <v>2007</v>
          </cell>
        </row>
        <row r="48">
          <cell r="A48">
            <v>1994</v>
          </cell>
          <cell r="C48">
            <v>2014</v>
          </cell>
          <cell r="E48">
            <v>5</v>
          </cell>
          <cell r="F48" t="str">
            <v>May</v>
          </cell>
          <cell r="G48">
            <v>2008</v>
          </cell>
        </row>
        <row r="49">
          <cell r="A49">
            <v>1995</v>
          </cell>
          <cell r="C49">
            <v>2015</v>
          </cell>
          <cell r="E49">
            <v>6</v>
          </cell>
          <cell r="F49" t="str">
            <v>June</v>
          </cell>
          <cell r="G49">
            <v>2009</v>
          </cell>
        </row>
        <row r="50">
          <cell r="A50">
            <v>1996</v>
          </cell>
          <cell r="C50">
            <v>2016</v>
          </cell>
          <cell r="E50">
            <v>7</v>
          </cell>
          <cell r="F50" t="str">
            <v>July</v>
          </cell>
          <cell r="G50">
            <v>2010</v>
          </cell>
        </row>
        <row r="51">
          <cell r="A51">
            <v>1997</v>
          </cell>
          <cell r="C51">
            <v>2017</v>
          </cell>
          <cell r="E51">
            <v>8</v>
          </cell>
          <cell r="F51" t="str">
            <v>August</v>
          </cell>
          <cell r="G51">
            <v>2011</v>
          </cell>
        </row>
        <row r="52">
          <cell r="A52">
            <v>1998</v>
          </cell>
          <cell r="C52">
            <v>2018</v>
          </cell>
          <cell r="E52">
            <v>9</v>
          </cell>
          <cell r="F52" t="str">
            <v>September</v>
          </cell>
          <cell r="G52">
            <v>2012</v>
          </cell>
        </row>
        <row r="53">
          <cell r="A53">
            <v>1999</v>
          </cell>
          <cell r="C53">
            <v>2019</v>
          </cell>
          <cell r="E53">
            <v>10</v>
          </cell>
          <cell r="F53" t="str">
            <v>October</v>
          </cell>
          <cell r="G53">
            <v>2013</v>
          </cell>
        </row>
        <row r="54">
          <cell r="A54">
            <v>2000</v>
          </cell>
          <cell r="C54">
            <v>2020</v>
          </cell>
          <cell r="E54">
            <v>11</v>
          </cell>
          <cell r="F54" t="str">
            <v>November</v>
          </cell>
          <cell r="G54">
            <v>2014</v>
          </cell>
        </row>
        <row r="55">
          <cell r="A55">
            <v>2001</v>
          </cell>
          <cell r="E55">
            <v>12</v>
          </cell>
          <cell r="F55" t="str">
            <v>December</v>
          </cell>
          <cell r="G55">
            <v>2015</v>
          </cell>
        </row>
        <row r="56">
          <cell r="A56">
            <v>2002</v>
          </cell>
          <cell r="E56">
            <v>13</v>
          </cell>
        </row>
        <row r="57">
          <cell r="A57">
            <v>2003</v>
          </cell>
          <cell r="E57">
            <v>14</v>
          </cell>
        </row>
        <row r="58">
          <cell r="A58">
            <v>2004</v>
          </cell>
          <cell r="E58">
            <v>15</v>
          </cell>
        </row>
        <row r="59">
          <cell r="A59">
            <v>2005</v>
          </cell>
          <cell r="E59">
            <v>16</v>
          </cell>
        </row>
        <row r="60">
          <cell r="A60">
            <v>2006</v>
          </cell>
          <cell r="E60">
            <v>17</v>
          </cell>
        </row>
        <row r="61">
          <cell r="A61">
            <v>2007</v>
          </cell>
          <cell r="E61">
            <v>18</v>
          </cell>
        </row>
        <row r="62">
          <cell r="A62">
            <v>2008</v>
          </cell>
          <cell r="E62">
            <v>19</v>
          </cell>
        </row>
        <row r="63">
          <cell r="A63">
            <v>2009</v>
          </cell>
          <cell r="E63">
            <v>20</v>
          </cell>
        </row>
        <row r="64">
          <cell r="A64">
            <v>2010</v>
          </cell>
          <cell r="E64">
            <v>21</v>
          </cell>
        </row>
        <row r="65">
          <cell r="A65">
            <v>2011</v>
          </cell>
          <cell r="E65">
            <v>22</v>
          </cell>
        </row>
        <row r="66">
          <cell r="A66">
            <v>2012</v>
          </cell>
          <cell r="E66">
            <v>23</v>
          </cell>
        </row>
        <row r="67">
          <cell r="A67">
            <v>2013</v>
          </cell>
          <cell r="E67">
            <v>24</v>
          </cell>
        </row>
        <row r="68">
          <cell r="A68">
            <v>2014</v>
          </cell>
          <cell r="E68">
            <v>25</v>
          </cell>
        </row>
        <row r="69">
          <cell r="A69">
            <v>2015</v>
          </cell>
          <cell r="E69">
            <v>26</v>
          </cell>
        </row>
        <row r="70">
          <cell r="E70">
            <v>27</v>
          </cell>
        </row>
        <row r="71">
          <cell r="E71">
            <v>28</v>
          </cell>
        </row>
        <row r="72">
          <cell r="E72">
            <v>29</v>
          </cell>
        </row>
        <row r="73">
          <cell r="E73">
            <v>30</v>
          </cell>
        </row>
        <row r="74">
          <cell r="E74">
            <v>31</v>
          </cell>
        </row>
        <row r="105">
          <cell r="A105">
            <v>2021</v>
          </cell>
        </row>
        <row r="106">
          <cell r="A106">
            <v>2022</v>
          </cell>
        </row>
        <row r="107">
          <cell r="A107">
            <v>2023</v>
          </cell>
        </row>
        <row r="108">
          <cell r="A108">
            <v>2024</v>
          </cell>
        </row>
        <row r="109">
          <cell r="A109">
            <v>2025</v>
          </cell>
        </row>
        <row r="110">
          <cell r="A110">
            <v>2026</v>
          </cell>
        </row>
        <row r="111">
          <cell r="A111">
            <v>2027</v>
          </cell>
        </row>
        <row r="112">
          <cell r="A112">
            <v>2028</v>
          </cell>
        </row>
        <row r="113">
          <cell r="A113">
            <v>2029</v>
          </cell>
        </row>
        <row r="114">
          <cell r="A114">
            <v>2030</v>
          </cell>
        </row>
        <row r="115">
          <cell r="A115">
            <v>2031</v>
          </cell>
        </row>
        <row r="116">
          <cell r="A116">
            <v>2032</v>
          </cell>
        </row>
        <row r="117">
          <cell r="A117">
            <v>2033</v>
          </cell>
        </row>
        <row r="118">
          <cell r="A118">
            <v>2034</v>
          </cell>
        </row>
        <row r="119">
          <cell r="A119">
            <v>2035</v>
          </cell>
        </row>
        <row r="120">
          <cell r="A120">
            <v>2036</v>
          </cell>
        </row>
        <row r="121">
          <cell r="A121">
            <v>2037</v>
          </cell>
        </row>
        <row r="122">
          <cell r="A122">
            <v>2038</v>
          </cell>
        </row>
        <row r="123">
          <cell r="A123">
            <v>2039</v>
          </cell>
        </row>
        <row r="124">
          <cell r="A124">
            <v>2040</v>
          </cell>
        </row>
        <row r="125">
          <cell r="A125">
            <v>2041</v>
          </cell>
        </row>
        <row r="126">
          <cell r="A126">
            <v>2042</v>
          </cell>
        </row>
        <row r="127">
          <cell r="A127">
            <v>2043</v>
          </cell>
        </row>
        <row r="128">
          <cell r="A128">
            <v>2044</v>
          </cell>
        </row>
        <row r="129">
          <cell r="A129">
            <v>2045</v>
          </cell>
        </row>
        <row r="130">
          <cell r="A130">
            <v>2046</v>
          </cell>
        </row>
        <row r="131">
          <cell r="A131">
            <v>2047</v>
          </cell>
        </row>
        <row r="132">
          <cell r="A132">
            <v>2048</v>
          </cell>
        </row>
        <row r="133">
          <cell r="A133">
            <v>2049</v>
          </cell>
        </row>
        <row r="134">
          <cell r="A134">
            <v>2050</v>
          </cell>
        </row>
      </sheetData>
      <sheetData sheetId="1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trategy"/>
      <sheetName val="Baseline Emission Inventory"/>
      <sheetName val="Monitoring Emission Inventory 1"/>
      <sheetName val="Sustainable Energy Action Plan"/>
      <sheetName val="Feuil1"/>
      <sheetName val="Feuil4"/>
    </sheetNames>
    <sheetDataSet>
      <sheetData sheetId="0" refreshError="1"/>
      <sheetData sheetId="1" refreshError="1"/>
      <sheetData sheetId="2" refreshError="1"/>
      <sheetData sheetId="3" refreshError="1"/>
      <sheetData sheetId="4">
        <row r="2">
          <cell r="D2">
            <v>1990</v>
          </cell>
        </row>
        <row r="3">
          <cell r="D3">
            <v>1991</v>
          </cell>
        </row>
        <row r="4">
          <cell r="D4">
            <v>1992</v>
          </cell>
        </row>
        <row r="5">
          <cell r="D5">
            <v>1993</v>
          </cell>
        </row>
        <row r="6">
          <cell r="D6">
            <v>1994</v>
          </cell>
        </row>
        <row r="7">
          <cell r="D7">
            <v>1995</v>
          </cell>
        </row>
        <row r="8">
          <cell r="D8">
            <v>1996</v>
          </cell>
        </row>
        <row r="9">
          <cell r="D9">
            <v>1997</v>
          </cell>
        </row>
        <row r="10">
          <cell r="D10">
            <v>1998</v>
          </cell>
        </row>
        <row r="11">
          <cell r="D11">
            <v>1999</v>
          </cell>
        </row>
        <row r="12">
          <cell r="D12">
            <v>2000</v>
          </cell>
        </row>
        <row r="13">
          <cell r="D13">
            <v>2001</v>
          </cell>
        </row>
        <row r="14">
          <cell r="D14">
            <v>2002</v>
          </cell>
        </row>
        <row r="15">
          <cell r="D15">
            <v>2003</v>
          </cell>
        </row>
        <row r="16">
          <cell r="D16">
            <v>2004</v>
          </cell>
        </row>
        <row r="17">
          <cell r="D17">
            <v>2005</v>
          </cell>
        </row>
        <row r="18">
          <cell r="D18">
            <v>2006</v>
          </cell>
        </row>
        <row r="19">
          <cell r="D19">
            <v>2007</v>
          </cell>
        </row>
        <row r="20">
          <cell r="D20">
            <v>2008</v>
          </cell>
        </row>
        <row r="21">
          <cell r="D21">
            <v>2009</v>
          </cell>
        </row>
        <row r="22">
          <cell r="D22">
            <v>2010</v>
          </cell>
        </row>
        <row r="23">
          <cell r="D23">
            <v>2011</v>
          </cell>
        </row>
        <row r="24">
          <cell r="D24">
            <v>2012</v>
          </cell>
        </row>
        <row r="25">
          <cell r="D25">
            <v>2013</v>
          </cell>
        </row>
        <row r="26">
          <cell r="D26">
            <v>2014</v>
          </cell>
        </row>
        <row r="27">
          <cell r="D27">
            <v>2015</v>
          </cell>
        </row>
        <row r="28">
          <cell r="D28">
            <v>2016</v>
          </cell>
        </row>
        <row r="29">
          <cell r="D29">
            <v>2017</v>
          </cell>
        </row>
        <row r="30">
          <cell r="D30">
            <v>2018</v>
          </cell>
        </row>
        <row r="31">
          <cell r="D31">
            <v>2019</v>
          </cell>
        </row>
        <row r="32">
          <cell r="D32">
            <v>2020</v>
          </cell>
        </row>
        <row r="33">
          <cell r="D33">
            <v>2030</v>
          </cell>
        </row>
        <row r="34">
          <cell r="D34">
            <v>2050</v>
          </cell>
        </row>
      </sheetData>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Strategy"/>
      <sheetName val="BEI"/>
      <sheetName val="MEI"/>
      <sheetName val="Mitigation Actions"/>
      <sheetName val="Mitigation Report"/>
      <sheetName val="Adaptation Scoreboard"/>
      <sheetName val="Risks &amp; Vulnerabilities"/>
      <sheetName val="Categories (2)"/>
      <sheetName val="Adaptation Actions"/>
      <sheetName val="Adaptation Report"/>
      <sheetName val="Indicators"/>
      <sheetName val="EFs"/>
      <sheetName val="Categories"/>
      <sheetName val="Drop-down Menus"/>
      <sheetName val="ext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5">
          <cell r="A15" t="str">
            <v>BEI (option 1)</v>
          </cell>
        </row>
        <row r="16">
          <cell r="A16" t="str">
            <v>MEI 1 (option 2)</v>
          </cell>
        </row>
        <row r="17">
          <cell r="A17" t="str">
            <v>MEI 2 (option 2)</v>
          </cell>
        </row>
        <row r="18">
          <cell r="A18" t="str">
            <v>MEI 3 (option 2)</v>
          </cell>
        </row>
        <row r="77">
          <cell r="F77">
            <v>1</v>
          </cell>
          <cell r="G77" t="str">
            <v>January</v>
          </cell>
          <cell r="H77">
            <v>2004</v>
          </cell>
        </row>
        <row r="78">
          <cell r="F78">
            <v>2</v>
          </cell>
          <cell r="G78" t="str">
            <v>February</v>
          </cell>
          <cell r="H78">
            <v>2005</v>
          </cell>
        </row>
        <row r="79">
          <cell r="F79">
            <v>3</v>
          </cell>
          <cell r="G79" t="str">
            <v>March</v>
          </cell>
          <cell r="H79">
            <v>2006</v>
          </cell>
        </row>
        <row r="80">
          <cell r="F80">
            <v>4</v>
          </cell>
          <cell r="G80" t="str">
            <v>April</v>
          </cell>
          <cell r="H80">
            <v>2007</v>
          </cell>
        </row>
        <row r="81">
          <cell r="F81">
            <v>5</v>
          </cell>
          <cell r="G81" t="str">
            <v>May</v>
          </cell>
          <cell r="H81">
            <v>2008</v>
          </cell>
        </row>
        <row r="82">
          <cell r="F82">
            <v>6</v>
          </cell>
          <cell r="G82" t="str">
            <v>June</v>
          </cell>
          <cell r="H82">
            <v>2009</v>
          </cell>
        </row>
        <row r="83">
          <cell r="F83">
            <v>7</v>
          </cell>
          <cell r="G83" t="str">
            <v>July</v>
          </cell>
          <cell r="H83">
            <v>2010</v>
          </cell>
        </row>
        <row r="84">
          <cell r="F84">
            <v>8</v>
          </cell>
          <cell r="G84" t="str">
            <v>August</v>
          </cell>
          <cell r="H84">
            <v>2011</v>
          </cell>
        </row>
        <row r="85">
          <cell r="F85">
            <v>9</v>
          </cell>
          <cell r="G85" t="str">
            <v>September</v>
          </cell>
          <cell r="H85">
            <v>2012</v>
          </cell>
        </row>
        <row r="86">
          <cell r="F86">
            <v>10</v>
          </cell>
          <cell r="G86" t="str">
            <v>October</v>
          </cell>
          <cell r="H86">
            <v>2013</v>
          </cell>
        </row>
        <row r="87">
          <cell r="F87">
            <v>11</v>
          </cell>
          <cell r="G87" t="str">
            <v>November</v>
          </cell>
          <cell r="H87">
            <v>2014</v>
          </cell>
        </row>
        <row r="88">
          <cell r="F88">
            <v>12</v>
          </cell>
          <cell r="G88" t="str">
            <v>December</v>
          </cell>
          <cell r="H88">
            <v>2015</v>
          </cell>
        </row>
        <row r="89">
          <cell r="F89">
            <v>13</v>
          </cell>
        </row>
        <row r="90">
          <cell r="F90">
            <v>14</v>
          </cell>
        </row>
        <row r="91">
          <cell r="F91">
            <v>15</v>
          </cell>
        </row>
        <row r="92">
          <cell r="F92">
            <v>16</v>
          </cell>
        </row>
        <row r="93">
          <cell r="F93">
            <v>17</v>
          </cell>
        </row>
        <row r="94">
          <cell r="F94">
            <v>18</v>
          </cell>
        </row>
        <row r="95">
          <cell r="F95">
            <v>19</v>
          </cell>
        </row>
        <row r="96">
          <cell r="F96">
            <v>20</v>
          </cell>
        </row>
        <row r="97">
          <cell r="F97">
            <v>21</v>
          </cell>
        </row>
        <row r="98">
          <cell r="F98">
            <v>22</v>
          </cell>
        </row>
        <row r="99">
          <cell r="F99">
            <v>23</v>
          </cell>
        </row>
        <row r="100">
          <cell r="F100">
            <v>24</v>
          </cell>
        </row>
        <row r="101">
          <cell r="F101">
            <v>25</v>
          </cell>
        </row>
        <row r="102">
          <cell r="F102">
            <v>26</v>
          </cell>
        </row>
        <row r="103">
          <cell r="F103">
            <v>27</v>
          </cell>
        </row>
        <row r="104">
          <cell r="F104">
            <v>28</v>
          </cell>
        </row>
        <row r="105">
          <cell r="F105">
            <v>29</v>
          </cell>
        </row>
        <row r="106">
          <cell r="F106">
            <v>30</v>
          </cell>
        </row>
        <row r="107">
          <cell r="F107">
            <v>31</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Module 1"/>
      <sheetName val="Module 2"/>
      <sheetName val="Module 3"/>
      <sheetName val="FOV REF"/>
      <sheetName val="FOV MAP"/>
    </sheetNames>
    <sheetDataSet>
      <sheetData sheetId="0"/>
      <sheetData sheetId="1"/>
      <sheetData sheetId="2"/>
      <sheetData sheetId="3"/>
      <sheetData sheetId="4">
        <row r="5">
          <cell r="F5" t="str">
            <v>Dedicated city team</v>
          </cell>
        </row>
        <row r="6">
          <cell r="F6" t="str">
            <v>Relevant city department</v>
          </cell>
        </row>
        <row r="7">
          <cell r="F7" t="str">
            <v>Consultant</v>
          </cell>
        </row>
        <row r="8">
          <cell r="F8" t="str">
            <v>International organization</v>
          </cell>
        </row>
        <row r="9">
          <cell r="F9" t="str">
            <v>Community group</v>
          </cell>
        </row>
        <row r="10">
          <cell r="F10" t="str">
            <v>Regional / state / provincial government</v>
          </cell>
        </row>
        <row r="11">
          <cell r="F11" t="str">
            <v>National / central government</v>
          </cell>
        </row>
        <row r="12">
          <cell r="F12" t="str">
            <v>Other</v>
          </cell>
        </row>
        <row r="21">
          <cell r="B21" t="str">
            <v>Yes</v>
          </cell>
        </row>
        <row r="22">
          <cell r="B22" t="str">
            <v>No</v>
          </cell>
        </row>
        <row r="23">
          <cell r="B23" t="str">
            <v>Do not know</v>
          </cell>
        </row>
        <row r="37">
          <cell r="B37" t="str">
            <v>Fully</v>
          </cell>
          <cell r="H37" t="str">
            <v>Annual performance</v>
          </cell>
        </row>
        <row r="38">
          <cell r="B38" t="str">
            <v>Somewhat</v>
          </cell>
          <cell r="H38" t="str">
            <v>Short term (1-2 years)</v>
          </cell>
        </row>
        <row r="39">
          <cell r="B39" t="str">
            <v>Not at all</v>
          </cell>
          <cell r="H39" t="str">
            <v>Medium term (3 – 5 years)</v>
          </cell>
        </row>
        <row r="40">
          <cell r="B40" t="str">
            <v>Do not know</v>
          </cell>
          <cell r="H40" t="str">
            <v>Long term (6 – 10 years)</v>
          </cell>
        </row>
        <row r="41">
          <cell r="H41" t="str">
            <v>Horizon planning (+ 10 years)</v>
          </cell>
        </row>
        <row r="96">
          <cell r="F96" t="str">
            <v>Access to basic services</v>
          </cell>
        </row>
        <row r="97">
          <cell r="F97" t="str">
            <v>Access to healthcare</v>
          </cell>
        </row>
        <row r="98">
          <cell r="F98" t="str">
            <v>Access to education</v>
          </cell>
        </row>
        <row r="99">
          <cell r="F99" t="str">
            <v>Cost of living</v>
          </cell>
        </row>
        <row r="100">
          <cell r="F100" t="str">
            <v>Housing</v>
          </cell>
        </row>
        <row r="101">
          <cell r="F101" t="str">
            <v>Poverty</v>
          </cell>
        </row>
        <row r="102">
          <cell r="F102" t="str">
            <v>Inequality</v>
          </cell>
        </row>
        <row r="103">
          <cell r="F103" t="str">
            <v>Unemployment</v>
          </cell>
        </row>
        <row r="104">
          <cell r="F104" t="str">
            <v>Public health</v>
          </cell>
        </row>
        <row r="105">
          <cell r="F105" t="str">
            <v>Political stability</v>
          </cell>
        </row>
        <row r="106">
          <cell r="F106" t="str">
            <v>Political engagement / transparency</v>
          </cell>
        </row>
        <row r="107">
          <cell r="F107" t="str">
            <v>Government capacity</v>
          </cell>
        </row>
        <row r="108">
          <cell r="F108" t="str">
            <v>Budgetary capacity</v>
          </cell>
        </row>
        <row r="109">
          <cell r="F109" t="str">
            <v>Migration</v>
          </cell>
        </row>
        <row r="110">
          <cell r="F110" t="str">
            <v>Safety and security</v>
          </cell>
        </row>
        <row r="111">
          <cell r="F111" t="str">
            <v>Economic health</v>
          </cell>
        </row>
        <row r="112">
          <cell r="F112" t="str">
            <v>Economic diversity</v>
          </cell>
        </row>
        <row r="113">
          <cell r="F113" t="str">
            <v>Rapid urbanization</v>
          </cell>
        </row>
        <row r="114">
          <cell r="F114" t="str">
            <v>Resource availability</v>
          </cell>
        </row>
        <row r="115">
          <cell r="F115" t="str">
            <v>Environmental conditions</v>
          </cell>
        </row>
        <row r="116">
          <cell r="F116" t="str">
            <v>Infrastructure conditions / maintenance</v>
          </cell>
        </row>
        <row r="117">
          <cell r="F117" t="str">
            <v>Infrastructure capacity</v>
          </cell>
        </row>
        <row r="118">
          <cell r="F118" t="str">
            <v>Land use planning</v>
          </cell>
        </row>
        <row r="119">
          <cell r="F119" t="str">
            <v>Community engagement</v>
          </cell>
        </row>
        <row r="120">
          <cell r="F120" t="str">
            <v>Access to quality / relevant data</v>
          </cell>
        </row>
        <row r="121">
          <cell r="F121" t="str">
            <v>Other</v>
          </cell>
        </row>
        <row r="124">
          <cell r="F124" t="str">
            <v>Enhance</v>
          </cell>
        </row>
        <row r="125">
          <cell r="F125" t="str">
            <v>Challenge</v>
          </cell>
        </row>
      </sheetData>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Signatory Profile"/>
      <sheetName val="Signatory Scoreboard"/>
      <sheetName val="Strategy"/>
      <sheetName val="Risks &amp; Vulnerabilities"/>
      <sheetName val="Actions"/>
      <sheetName val="Synthesis Report"/>
      <sheetName val="Indicators"/>
      <sheetName val="Glossary"/>
      <sheetName val="Drop-down Menus"/>
    </sheetNames>
    <sheetDataSet>
      <sheetData sheetId="0"/>
      <sheetData sheetId="1"/>
      <sheetData sheetId="2"/>
      <sheetData sheetId="3"/>
      <sheetData sheetId="4"/>
      <sheetData sheetId="5"/>
      <sheetData sheetId="6"/>
      <sheetData sheetId="7"/>
      <sheetData sheetId="8"/>
      <sheetData sheetId="9">
        <row r="89">
          <cell r="I89" t="str">
            <v>[Drop-Down]</v>
          </cell>
        </row>
        <row r="90">
          <cell r="I90">
            <v>1990</v>
          </cell>
        </row>
        <row r="91">
          <cell r="I91">
            <v>1991</v>
          </cell>
        </row>
        <row r="92">
          <cell r="I92">
            <v>1992</v>
          </cell>
        </row>
        <row r="93">
          <cell r="I93">
            <v>1993</v>
          </cell>
        </row>
        <row r="94">
          <cell r="I94">
            <v>1994</v>
          </cell>
        </row>
        <row r="95">
          <cell r="I95">
            <v>1995</v>
          </cell>
        </row>
        <row r="96">
          <cell r="I96">
            <v>1996</v>
          </cell>
        </row>
        <row r="97">
          <cell r="I97">
            <v>1997</v>
          </cell>
        </row>
        <row r="98">
          <cell r="I98">
            <v>1998</v>
          </cell>
        </row>
        <row r="99">
          <cell r="I99">
            <v>1999</v>
          </cell>
        </row>
        <row r="100">
          <cell r="I100">
            <v>2000</v>
          </cell>
        </row>
        <row r="101">
          <cell r="I101">
            <v>2001</v>
          </cell>
        </row>
        <row r="102">
          <cell r="I102">
            <v>2002</v>
          </cell>
        </row>
        <row r="103">
          <cell r="I103">
            <v>2003</v>
          </cell>
        </row>
        <row r="104">
          <cell r="I104">
            <v>2004</v>
          </cell>
        </row>
        <row r="105">
          <cell r="I105">
            <v>2005</v>
          </cell>
        </row>
        <row r="106">
          <cell r="I106">
            <v>2006</v>
          </cell>
        </row>
        <row r="107">
          <cell r="I107">
            <v>2007</v>
          </cell>
        </row>
        <row r="108">
          <cell r="I108">
            <v>2008</v>
          </cell>
        </row>
        <row r="109">
          <cell r="I109">
            <v>2009</v>
          </cell>
        </row>
        <row r="110">
          <cell r="I110">
            <v>2010</v>
          </cell>
        </row>
        <row r="111">
          <cell r="I111">
            <v>2011</v>
          </cell>
        </row>
        <row r="112">
          <cell r="I112">
            <v>2012</v>
          </cell>
        </row>
        <row r="113">
          <cell r="I113">
            <v>2013</v>
          </cell>
        </row>
        <row r="114">
          <cell r="I114">
            <v>2014</v>
          </cell>
        </row>
        <row r="115">
          <cell r="I115">
            <v>2015</v>
          </cell>
        </row>
        <row r="116">
          <cell r="I116">
            <v>2016</v>
          </cell>
        </row>
        <row r="117">
          <cell r="I117">
            <v>2017</v>
          </cell>
        </row>
        <row r="118">
          <cell r="I118">
            <v>2018</v>
          </cell>
        </row>
        <row r="119">
          <cell r="I119">
            <v>2019</v>
          </cell>
        </row>
        <row r="120">
          <cell r="I120">
            <v>2020</v>
          </cell>
        </row>
        <row r="121">
          <cell r="I121">
            <v>2021</v>
          </cell>
        </row>
        <row r="122">
          <cell r="I122">
            <v>2022</v>
          </cell>
        </row>
        <row r="123">
          <cell r="I123">
            <v>2023</v>
          </cell>
        </row>
        <row r="124">
          <cell r="I124">
            <v>2024</v>
          </cell>
        </row>
        <row r="125">
          <cell r="I125">
            <v>2025</v>
          </cell>
        </row>
        <row r="126">
          <cell r="I126">
            <v>2026</v>
          </cell>
        </row>
        <row r="127">
          <cell r="I127">
            <v>2027</v>
          </cell>
        </row>
        <row r="128">
          <cell r="I128">
            <v>2028</v>
          </cell>
        </row>
        <row r="129">
          <cell r="I129">
            <v>2029</v>
          </cell>
        </row>
        <row r="130">
          <cell r="I130">
            <v>2030</v>
          </cell>
        </row>
        <row r="131">
          <cell r="I131">
            <v>2031</v>
          </cell>
        </row>
        <row r="132">
          <cell r="I132">
            <v>2032</v>
          </cell>
        </row>
        <row r="133">
          <cell r="I133">
            <v>2033</v>
          </cell>
        </row>
        <row r="134">
          <cell r="I134">
            <v>2034</v>
          </cell>
        </row>
        <row r="135">
          <cell r="I135">
            <v>2035</v>
          </cell>
        </row>
        <row r="136">
          <cell r="I136">
            <v>2036</v>
          </cell>
        </row>
        <row r="137">
          <cell r="I137">
            <v>2037</v>
          </cell>
        </row>
        <row r="138">
          <cell r="I138">
            <v>2038</v>
          </cell>
        </row>
        <row r="139">
          <cell r="I139">
            <v>2039</v>
          </cell>
        </row>
        <row r="140">
          <cell r="I140">
            <v>2040</v>
          </cell>
        </row>
        <row r="141">
          <cell r="I141">
            <v>2041</v>
          </cell>
        </row>
        <row r="142">
          <cell r="I142">
            <v>2042</v>
          </cell>
        </row>
        <row r="143">
          <cell r="I143">
            <v>2043</v>
          </cell>
        </row>
        <row r="144">
          <cell r="I144">
            <v>2044</v>
          </cell>
        </row>
        <row r="145">
          <cell r="I145">
            <v>2045</v>
          </cell>
        </row>
        <row r="146">
          <cell r="I146">
            <v>2046</v>
          </cell>
        </row>
        <row r="147">
          <cell r="I147">
            <v>2047</v>
          </cell>
        </row>
        <row r="148">
          <cell r="I148">
            <v>2048</v>
          </cell>
        </row>
        <row r="149">
          <cell r="I149">
            <v>2049</v>
          </cell>
        </row>
        <row r="150">
          <cell r="I150">
            <v>2050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Signatory Profile"/>
      <sheetName val="Signatory Scoreboard"/>
      <sheetName val="Strategy"/>
      <sheetName val="Risks &amp; Vulnerabilities"/>
      <sheetName val="Actions"/>
      <sheetName val="Indicators"/>
      <sheetName val="Glossary"/>
    </sheetNames>
    <sheetDataSet>
      <sheetData sheetId="0"/>
      <sheetData sheetId="1"/>
      <sheetData sheetId="2"/>
      <sheetData sheetId="3">
        <row r="53">
          <cell r="F53" t="str">
            <v>Little</v>
          </cell>
        </row>
        <row r="54">
          <cell r="F54" t="str">
            <v>fair</v>
          </cell>
        </row>
        <row r="55">
          <cell r="F55" t="str">
            <v>strong</v>
          </cell>
        </row>
        <row r="56">
          <cell r="F56" t="str">
            <v>not applicable</v>
          </cell>
        </row>
      </sheetData>
      <sheetData sheetId="4">
        <row r="16">
          <cell r="K16" t="str">
            <v>Low</v>
          </cell>
          <cell r="L16" t="str">
            <v>Increase</v>
          </cell>
          <cell r="N16" t="str">
            <v>(Very) unlikely</v>
          </cell>
        </row>
        <row r="17">
          <cell r="K17" t="str">
            <v>Moderate</v>
          </cell>
          <cell r="L17" t="str">
            <v>Decrease</v>
          </cell>
          <cell r="N17" t="str">
            <v>Possible</v>
          </cell>
        </row>
        <row r="18">
          <cell r="K18" t="str">
            <v>High</v>
          </cell>
          <cell r="L18" t="str">
            <v>No change</v>
          </cell>
          <cell r="N18" t="str">
            <v>(Very) Likely</v>
          </cell>
        </row>
        <row r="19">
          <cell r="K19" t="str">
            <v>Not Known</v>
          </cell>
          <cell r="L19" t="str">
            <v>Not known</v>
          </cell>
          <cell r="N19" t="str">
            <v>Not known</v>
          </cell>
        </row>
      </sheetData>
      <sheetData sheetId="5">
        <row r="4">
          <cell r="N4" t="str">
            <v>Infrastructure</v>
          </cell>
          <cell r="O4" t="str">
            <v>not started</v>
          </cell>
        </row>
        <row r="5">
          <cell r="N5" t="str">
            <v>Public Services</v>
          </cell>
          <cell r="O5" t="str">
            <v>ongoing</v>
          </cell>
        </row>
        <row r="6">
          <cell r="N6" t="str">
            <v>Land Use Planning</v>
          </cell>
          <cell r="O6" t="str">
            <v>completed</v>
          </cell>
        </row>
        <row r="7">
          <cell r="N7" t="str">
            <v>Environment &amp; Biodiversity</v>
          </cell>
          <cell r="O7" t="str">
            <v>cancelled</v>
          </cell>
        </row>
        <row r="8">
          <cell r="N8" t="str">
            <v>Economy</v>
          </cell>
        </row>
        <row r="9">
          <cell r="N9" t="str">
            <v>Other (cross-cutting)</v>
          </cell>
        </row>
      </sheetData>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Signatory Profile"/>
      <sheetName val="Signatory Scoreboard"/>
      <sheetName val="Strategy"/>
      <sheetName val="Risks &amp; Vulnerabilities"/>
      <sheetName val="Actions"/>
      <sheetName val="Indicators"/>
      <sheetName val="Glossary"/>
    </sheetNames>
    <sheetDataSet>
      <sheetData sheetId="0"/>
      <sheetData sheetId="1"/>
      <sheetData sheetId="2"/>
      <sheetData sheetId="3">
        <row r="53">
          <cell r="F53" t="str">
            <v>Little</v>
          </cell>
        </row>
        <row r="54">
          <cell r="F54" t="str">
            <v>fair</v>
          </cell>
        </row>
        <row r="55">
          <cell r="F55" t="str">
            <v>strong</v>
          </cell>
        </row>
        <row r="56">
          <cell r="F56" t="str">
            <v>not applicable</v>
          </cell>
        </row>
      </sheetData>
      <sheetData sheetId="4">
        <row r="16">
          <cell r="K16" t="str">
            <v>Low</v>
          </cell>
          <cell r="L16" t="str">
            <v>Increase</v>
          </cell>
          <cell r="N16" t="str">
            <v>(Very) unlikely</v>
          </cell>
        </row>
        <row r="17">
          <cell r="K17" t="str">
            <v>Moderate</v>
          </cell>
          <cell r="L17" t="str">
            <v>Decrease</v>
          </cell>
          <cell r="N17" t="str">
            <v>Possible</v>
          </cell>
        </row>
        <row r="18">
          <cell r="K18" t="str">
            <v>High</v>
          </cell>
          <cell r="L18" t="str">
            <v>No change</v>
          </cell>
          <cell r="N18" t="str">
            <v>(Very) Likely</v>
          </cell>
        </row>
        <row r="19">
          <cell r="K19" t="str">
            <v>Not Known</v>
          </cell>
          <cell r="L19" t="str">
            <v>Not known</v>
          </cell>
          <cell r="N19" t="str">
            <v>Not known</v>
          </cell>
        </row>
      </sheetData>
      <sheetData sheetId="5">
        <row r="4">
          <cell r="N4" t="str">
            <v>Infrastructure</v>
          </cell>
          <cell r="O4" t="str">
            <v>not started</v>
          </cell>
        </row>
        <row r="5">
          <cell r="N5" t="str">
            <v>Public Services</v>
          </cell>
          <cell r="O5" t="str">
            <v>ongoing</v>
          </cell>
        </row>
        <row r="6">
          <cell r="N6" t="str">
            <v>Land Use Planning</v>
          </cell>
          <cell r="O6" t="str">
            <v>completed</v>
          </cell>
        </row>
        <row r="7">
          <cell r="N7" t="str">
            <v>Environment &amp; Biodiversity</v>
          </cell>
          <cell r="O7" t="str">
            <v>cancelled</v>
          </cell>
        </row>
        <row r="8">
          <cell r="N8" t="str">
            <v>Economy</v>
          </cell>
        </row>
        <row r="9">
          <cell r="N9" t="str">
            <v>Other (cross-cutting)</v>
          </cell>
        </row>
      </sheetData>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Strategy"/>
      <sheetName val="BEI"/>
      <sheetName val="MEI1"/>
      <sheetName val="MEI2"/>
      <sheetName val="Mitigation Actions"/>
      <sheetName val="BoE"/>
      <sheetName val="Mitigation Report"/>
      <sheetName val="Monitoring Report"/>
      <sheetName val="Adaptation Scoreboard"/>
      <sheetName val="Risks &amp; Vulnerabilities"/>
      <sheetName val="Adaptation Actions"/>
      <sheetName val="Adaptation Report"/>
      <sheetName val="Adaptation Indicators"/>
      <sheetName val="EFs"/>
      <sheetName val="Drop-down Menus"/>
      <sheetName val="extra"/>
      <sheetName val="Categor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C4" t="str">
            <v>[Drop-Down]</v>
          </cell>
          <cell r="D4" t="str">
            <v>[Drop-Down]</v>
          </cell>
          <cell r="F4" t="str">
            <v>[Drop-Down]</v>
          </cell>
          <cell r="G4" t="str">
            <v>[Drop-Down]</v>
          </cell>
          <cell r="I4" t="str">
            <v>[Drop-Down]</v>
          </cell>
          <cell r="J4" t="str">
            <v>[Drop-Down]</v>
          </cell>
        </row>
        <row r="5">
          <cell r="C5" t="str">
            <v>Low</v>
          </cell>
          <cell r="D5" t="str">
            <v>Increase</v>
          </cell>
          <cell r="F5" t="str">
            <v>Unlikely</v>
          </cell>
          <cell r="G5" t="str">
            <v>Current</v>
          </cell>
          <cell r="I5" t="str">
            <v>Buildings</v>
          </cell>
          <cell r="J5" t="str">
            <v>Not started</v>
          </cell>
        </row>
        <row r="6">
          <cell r="C6" t="str">
            <v>Moderate</v>
          </cell>
          <cell r="D6" t="str">
            <v>Decrease</v>
          </cell>
          <cell r="F6" t="str">
            <v>Possible</v>
          </cell>
          <cell r="G6" t="str">
            <v>Short-term</v>
          </cell>
          <cell r="I6" t="str">
            <v>Transport</v>
          </cell>
          <cell r="J6" t="str">
            <v>Ongoing</v>
          </cell>
        </row>
        <row r="7">
          <cell r="C7" t="str">
            <v>High</v>
          </cell>
          <cell r="D7" t="str">
            <v>No change</v>
          </cell>
          <cell r="F7" t="str">
            <v>Likely</v>
          </cell>
          <cell r="G7" t="str">
            <v>Medium-term</v>
          </cell>
          <cell r="I7" t="str">
            <v>Energy</v>
          </cell>
          <cell r="J7" t="str">
            <v>Completed</v>
          </cell>
        </row>
        <row r="8">
          <cell r="C8" t="str">
            <v>Not Known</v>
          </cell>
          <cell r="D8" t="str">
            <v>Not known</v>
          </cell>
          <cell r="F8" t="str">
            <v>Not known</v>
          </cell>
          <cell r="G8" t="str">
            <v>Long-term</v>
          </cell>
          <cell r="I8" t="str">
            <v>Water</v>
          </cell>
          <cell r="J8" t="str">
            <v>Cancelled</v>
          </cell>
        </row>
        <row r="9">
          <cell r="G9" t="str">
            <v>Not known</v>
          </cell>
          <cell r="I9" t="str">
            <v>Waste</v>
          </cell>
        </row>
        <row r="10">
          <cell r="I10" t="str">
            <v>Land Use Planning</v>
          </cell>
        </row>
        <row r="11">
          <cell r="I11" t="str">
            <v>Agriculture &amp; Forestry</v>
          </cell>
        </row>
        <row r="12">
          <cell r="C12" t="str">
            <v>[√/×]</v>
          </cell>
          <cell r="D12" t="str">
            <v>[Please select]</v>
          </cell>
          <cell r="I12" t="str">
            <v>Environment &amp; Biodiversity</v>
          </cell>
        </row>
        <row r="13">
          <cell r="C13" t="str">
            <v>√</v>
          </cell>
          <cell r="D13" t="str">
            <v>☼</v>
          </cell>
          <cell r="I13" t="str">
            <v>Health</v>
          </cell>
        </row>
        <row r="14">
          <cell r="C14" t="str">
            <v>×</v>
          </cell>
          <cell r="D14">
            <v>0</v>
          </cell>
          <cell r="I14" t="str">
            <v>Civil Protection &amp; Emergency</v>
          </cell>
        </row>
        <row r="15">
          <cell r="I15" t="str">
            <v>Tourism</v>
          </cell>
        </row>
        <row r="16">
          <cell r="I16" t="str">
            <v>Other</v>
          </cell>
        </row>
        <row r="19">
          <cell r="I19" t="str">
            <v>[Drop-Down]</v>
          </cell>
        </row>
        <row r="20">
          <cell r="I20" t="str">
            <v>English</v>
          </cell>
        </row>
        <row r="21">
          <cell r="I21" t="str">
            <v>National Language</v>
          </cell>
        </row>
        <row r="24">
          <cell r="I24" t="str">
            <v>[Drop-Down]</v>
          </cell>
        </row>
        <row r="25">
          <cell r="I25" t="str">
            <v>Not known</v>
          </cell>
        </row>
        <row r="26">
          <cell r="I26">
            <v>1990</v>
          </cell>
        </row>
        <row r="27">
          <cell r="I27">
            <v>1991</v>
          </cell>
        </row>
        <row r="28">
          <cell r="I28">
            <v>1992</v>
          </cell>
        </row>
        <row r="29">
          <cell r="I29">
            <v>1993</v>
          </cell>
        </row>
        <row r="30">
          <cell r="I30">
            <v>1994</v>
          </cell>
        </row>
        <row r="31">
          <cell r="I31">
            <v>1995</v>
          </cell>
        </row>
        <row r="32">
          <cell r="I32">
            <v>1996</v>
          </cell>
        </row>
        <row r="33">
          <cell r="I33">
            <v>1997</v>
          </cell>
        </row>
        <row r="34">
          <cell r="I34">
            <v>1998</v>
          </cell>
        </row>
        <row r="35">
          <cell r="I35">
            <v>1999</v>
          </cell>
        </row>
        <row r="36">
          <cell r="I36">
            <v>2000</v>
          </cell>
        </row>
        <row r="37">
          <cell r="I37">
            <v>2001</v>
          </cell>
        </row>
        <row r="38">
          <cell r="I38">
            <v>2002</v>
          </cell>
        </row>
        <row r="39">
          <cell r="I39">
            <v>2003</v>
          </cell>
        </row>
        <row r="40">
          <cell r="I40">
            <v>2004</v>
          </cell>
        </row>
        <row r="41">
          <cell r="I41">
            <v>2005</v>
          </cell>
        </row>
        <row r="42">
          <cell r="I42">
            <v>2006</v>
          </cell>
        </row>
        <row r="43">
          <cell r="I43">
            <v>2007</v>
          </cell>
        </row>
        <row r="44">
          <cell r="I44">
            <v>2008</v>
          </cell>
        </row>
        <row r="45">
          <cell r="I45">
            <v>2009</v>
          </cell>
        </row>
        <row r="46">
          <cell r="I46">
            <v>2010</v>
          </cell>
        </row>
        <row r="47">
          <cell r="I47">
            <v>2011</v>
          </cell>
        </row>
        <row r="48">
          <cell r="I48">
            <v>2012</v>
          </cell>
        </row>
        <row r="49">
          <cell r="I49">
            <v>2013</v>
          </cell>
        </row>
        <row r="50">
          <cell r="I50">
            <v>2014</v>
          </cell>
        </row>
        <row r="51">
          <cell r="I51">
            <v>2015</v>
          </cell>
        </row>
        <row r="52">
          <cell r="I52">
            <v>2016</v>
          </cell>
        </row>
        <row r="53">
          <cell r="I53">
            <v>2017</v>
          </cell>
        </row>
        <row r="54">
          <cell r="I54">
            <v>2018</v>
          </cell>
        </row>
        <row r="55">
          <cell r="I55">
            <v>2019</v>
          </cell>
        </row>
        <row r="56">
          <cell r="I56">
            <v>2020</v>
          </cell>
        </row>
        <row r="57">
          <cell r="I57">
            <v>2021</v>
          </cell>
        </row>
        <row r="58">
          <cell r="I58">
            <v>2022</v>
          </cell>
        </row>
        <row r="59">
          <cell r="I59">
            <v>2023</v>
          </cell>
        </row>
        <row r="60">
          <cell r="I60">
            <v>2024</v>
          </cell>
        </row>
        <row r="61">
          <cell r="I61">
            <v>2025</v>
          </cell>
        </row>
        <row r="62">
          <cell r="I62">
            <v>2026</v>
          </cell>
        </row>
        <row r="63">
          <cell r="I63">
            <v>2027</v>
          </cell>
        </row>
        <row r="64">
          <cell r="I64">
            <v>2028</v>
          </cell>
        </row>
        <row r="65">
          <cell r="I65">
            <v>2029</v>
          </cell>
        </row>
        <row r="66">
          <cell r="I66">
            <v>2030</v>
          </cell>
        </row>
        <row r="67">
          <cell r="I67">
            <v>2031</v>
          </cell>
        </row>
        <row r="68">
          <cell r="I68">
            <v>2032</v>
          </cell>
        </row>
        <row r="69">
          <cell r="I69">
            <v>2033</v>
          </cell>
        </row>
        <row r="70">
          <cell r="I70">
            <v>2034</v>
          </cell>
        </row>
        <row r="71">
          <cell r="I71">
            <v>2035</v>
          </cell>
        </row>
        <row r="72">
          <cell r="I72">
            <v>2036</v>
          </cell>
        </row>
        <row r="73">
          <cell r="I73">
            <v>2037</v>
          </cell>
        </row>
        <row r="74">
          <cell r="I74">
            <v>2038</v>
          </cell>
        </row>
        <row r="75">
          <cell r="I75">
            <v>2039</v>
          </cell>
        </row>
        <row r="76">
          <cell r="I76">
            <v>2040</v>
          </cell>
        </row>
        <row r="77">
          <cell r="I77">
            <v>2041</v>
          </cell>
        </row>
        <row r="78">
          <cell r="I78">
            <v>2042</v>
          </cell>
        </row>
        <row r="79">
          <cell r="I79">
            <v>2043</v>
          </cell>
        </row>
        <row r="80">
          <cell r="I80">
            <v>2044</v>
          </cell>
        </row>
        <row r="81">
          <cell r="I81">
            <v>2045</v>
          </cell>
        </row>
        <row r="82">
          <cell r="I82">
            <v>2046</v>
          </cell>
        </row>
        <row r="83">
          <cell r="I83">
            <v>2047</v>
          </cell>
        </row>
        <row r="84">
          <cell r="I84">
            <v>2048</v>
          </cell>
        </row>
        <row r="85">
          <cell r="I85">
            <v>2049</v>
          </cell>
        </row>
        <row r="86">
          <cell r="I86">
            <v>2050</v>
          </cell>
        </row>
        <row r="89">
          <cell r="I89" t="str">
            <v>[Drop-Down]</v>
          </cell>
        </row>
        <row r="90">
          <cell r="I90" t="str">
            <v>Not known</v>
          </cell>
        </row>
        <row r="91">
          <cell r="I91">
            <v>1990</v>
          </cell>
        </row>
        <row r="92">
          <cell r="I92">
            <v>1991</v>
          </cell>
        </row>
        <row r="93">
          <cell r="I93">
            <v>1992</v>
          </cell>
        </row>
        <row r="94">
          <cell r="I94">
            <v>1993</v>
          </cell>
        </row>
        <row r="95">
          <cell r="I95">
            <v>1994</v>
          </cell>
        </row>
        <row r="96">
          <cell r="I96">
            <v>1995</v>
          </cell>
        </row>
        <row r="97">
          <cell r="I97">
            <v>1996</v>
          </cell>
        </row>
        <row r="98">
          <cell r="I98">
            <v>1997</v>
          </cell>
        </row>
        <row r="99">
          <cell r="I99">
            <v>1998</v>
          </cell>
        </row>
        <row r="100">
          <cell r="I100">
            <v>1999</v>
          </cell>
        </row>
        <row r="101">
          <cell r="I101">
            <v>2000</v>
          </cell>
        </row>
        <row r="102">
          <cell r="I102">
            <v>2001</v>
          </cell>
        </row>
        <row r="103">
          <cell r="I103">
            <v>2002</v>
          </cell>
        </row>
        <row r="104">
          <cell r="I104">
            <v>2003</v>
          </cell>
        </row>
        <row r="105">
          <cell r="I105">
            <v>2004</v>
          </cell>
        </row>
        <row r="106">
          <cell r="I106">
            <v>2005</v>
          </cell>
        </row>
        <row r="107">
          <cell r="I107">
            <v>2006</v>
          </cell>
        </row>
        <row r="108">
          <cell r="I108">
            <v>2007</v>
          </cell>
        </row>
        <row r="109">
          <cell r="I109">
            <v>2008</v>
          </cell>
        </row>
        <row r="110">
          <cell r="I110">
            <v>2009</v>
          </cell>
        </row>
        <row r="111">
          <cell r="I111">
            <v>2010</v>
          </cell>
        </row>
        <row r="112">
          <cell r="I112">
            <v>2011</v>
          </cell>
        </row>
        <row r="113">
          <cell r="I113">
            <v>2012</v>
          </cell>
        </row>
        <row r="114">
          <cell r="I114">
            <v>2013</v>
          </cell>
        </row>
        <row r="115">
          <cell r="I115">
            <v>2014</v>
          </cell>
        </row>
        <row r="116">
          <cell r="I116">
            <v>2015</v>
          </cell>
        </row>
        <row r="117">
          <cell r="I117">
            <v>2016</v>
          </cell>
        </row>
        <row r="118">
          <cell r="I118">
            <v>2017</v>
          </cell>
        </row>
        <row r="119">
          <cell r="I119">
            <v>2018</v>
          </cell>
        </row>
        <row r="120">
          <cell r="I120">
            <v>2019</v>
          </cell>
        </row>
        <row r="121">
          <cell r="I121">
            <v>2020</v>
          </cell>
        </row>
        <row r="122">
          <cell r="I122">
            <v>2021</v>
          </cell>
        </row>
        <row r="123">
          <cell r="I123">
            <v>2022</v>
          </cell>
        </row>
        <row r="124">
          <cell r="I124">
            <v>2023</v>
          </cell>
        </row>
        <row r="125">
          <cell r="I125">
            <v>2024</v>
          </cell>
        </row>
        <row r="126">
          <cell r="I126">
            <v>2025</v>
          </cell>
        </row>
        <row r="127">
          <cell r="I127">
            <v>2026</v>
          </cell>
        </row>
        <row r="128">
          <cell r="I128">
            <v>2027</v>
          </cell>
        </row>
        <row r="129">
          <cell r="I129">
            <v>2028</v>
          </cell>
        </row>
        <row r="130">
          <cell r="I130">
            <v>2029</v>
          </cell>
        </row>
        <row r="131">
          <cell r="I131">
            <v>2030</v>
          </cell>
        </row>
        <row r="132">
          <cell r="I132">
            <v>2031</v>
          </cell>
        </row>
        <row r="133">
          <cell r="I133">
            <v>2032</v>
          </cell>
        </row>
        <row r="134">
          <cell r="I134">
            <v>2033</v>
          </cell>
        </row>
        <row r="135">
          <cell r="I135">
            <v>2034</v>
          </cell>
        </row>
        <row r="136">
          <cell r="I136">
            <v>2035</v>
          </cell>
        </row>
        <row r="137">
          <cell r="I137">
            <v>2036</v>
          </cell>
        </row>
        <row r="138">
          <cell r="I138">
            <v>2037</v>
          </cell>
        </row>
        <row r="139">
          <cell r="I139">
            <v>2038</v>
          </cell>
        </row>
        <row r="140">
          <cell r="I140">
            <v>2039</v>
          </cell>
        </row>
        <row r="141">
          <cell r="I141">
            <v>2040</v>
          </cell>
        </row>
        <row r="142">
          <cell r="I142">
            <v>2041</v>
          </cell>
        </row>
        <row r="143">
          <cell r="I143">
            <v>2042</v>
          </cell>
        </row>
        <row r="144">
          <cell r="I144">
            <v>2043</v>
          </cell>
        </row>
        <row r="145">
          <cell r="I145">
            <v>2044</v>
          </cell>
        </row>
        <row r="146">
          <cell r="I146">
            <v>2045</v>
          </cell>
        </row>
        <row r="147">
          <cell r="I147">
            <v>2046</v>
          </cell>
        </row>
        <row r="148">
          <cell r="I148">
            <v>2047</v>
          </cell>
        </row>
        <row r="149">
          <cell r="I149">
            <v>2048</v>
          </cell>
        </row>
        <row r="150">
          <cell r="I150">
            <v>2049</v>
          </cell>
        </row>
        <row r="151">
          <cell r="I151">
            <v>2050</v>
          </cell>
        </row>
      </sheetData>
      <sheetData sheetId="16">
        <row r="3">
          <cell r="C3" t="str">
            <v>x</v>
          </cell>
        </row>
        <row r="4">
          <cell r="A4" t="str">
            <v>absolute</v>
          </cell>
          <cell r="C4">
            <v>0</v>
          </cell>
          <cell r="D4" t="str">
            <v>High</v>
          </cell>
          <cell r="E4">
            <v>1990</v>
          </cell>
          <cell r="F4">
            <v>1990</v>
          </cell>
          <cell r="G4">
            <v>2030</v>
          </cell>
        </row>
        <row r="5">
          <cell r="A5" t="str">
            <v>per capita</v>
          </cell>
          <cell r="D5" t="str">
            <v>Medium</v>
          </cell>
          <cell r="E5">
            <v>1991</v>
          </cell>
          <cell r="F5">
            <v>1991</v>
          </cell>
          <cell r="G5">
            <v>2031</v>
          </cell>
        </row>
        <row r="6">
          <cell r="D6" t="str">
            <v>Low</v>
          </cell>
          <cell r="E6">
            <v>1992</v>
          </cell>
          <cell r="F6">
            <v>1992</v>
          </cell>
          <cell r="G6">
            <v>2032</v>
          </cell>
        </row>
        <row r="7">
          <cell r="E7">
            <v>1993</v>
          </cell>
          <cell r="F7">
            <v>1993</v>
          </cell>
          <cell r="G7">
            <v>2033</v>
          </cell>
        </row>
        <row r="8">
          <cell r="A8" t="str">
            <v>Ongoing</v>
          </cell>
          <cell r="E8">
            <v>1994</v>
          </cell>
          <cell r="F8">
            <v>1994</v>
          </cell>
          <cell r="G8">
            <v>2034</v>
          </cell>
        </row>
        <row r="9">
          <cell r="A9" t="str">
            <v>Completed</v>
          </cell>
          <cell r="E9">
            <v>1995</v>
          </cell>
          <cell r="F9">
            <v>1995</v>
          </cell>
          <cell r="G9">
            <v>2035</v>
          </cell>
        </row>
        <row r="10">
          <cell r="A10" t="str">
            <v>Postponed</v>
          </cell>
          <cell r="E10">
            <v>1996</v>
          </cell>
          <cell r="F10">
            <v>1996</v>
          </cell>
          <cell r="G10">
            <v>2036</v>
          </cell>
        </row>
        <row r="11">
          <cell r="A11" t="str">
            <v>Not started</v>
          </cell>
          <cell r="E11">
            <v>1997</v>
          </cell>
          <cell r="F11">
            <v>1997</v>
          </cell>
          <cell r="G11">
            <v>2037</v>
          </cell>
        </row>
        <row r="12">
          <cell r="A12" t="str">
            <v>New</v>
          </cell>
          <cell r="E12">
            <v>1998</v>
          </cell>
          <cell r="F12">
            <v>1998</v>
          </cell>
          <cell r="G12">
            <v>2038</v>
          </cell>
        </row>
        <row r="13">
          <cell r="E13">
            <v>1999</v>
          </cell>
          <cell r="F13">
            <v>1999</v>
          </cell>
          <cell r="G13">
            <v>2039</v>
          </cell>
        </row>
        <row r="14">
          <cell r="E14">
            <v>2000</v>
          </cell>
          <cell r="F14">
            <v>2000</v>
          </cell>
          <cell r="G14">
            <v>2040</v>
          </cell>
        </row>
        <row r="15">
          <cell r="A15" t="str">
            <v>BEI (option 1)</v>
          </cell>
          <cell r="E15">
            <v>2001</v>
          </cell>
          <cell r="F15">
            <v>2001</v>
          </cell>
          <cell r="G15">
            <v>2041</v>
          </cell>
        </row>
        <row r="16">
          <cell r="A16" t="str">
            <v>MEI 1 (option 2)</v>
          </cell>
          <cell r="E16">
            <v>2002</v>
          </cell>
          <cell r="F16">
            <v>2002</v>
          </cell>
          <cell r="G16">
            <v>2042</v>
          </cell>
        </row>
        <row r="17">
          <cell r="A17" t="str">
            <v>MEI 2 (option 2)</v>
          </cell>
          <cell r="E17">
            <v>2003</v>
          </cell>
          <cell r="F17">
            <v>2003</v>
          </cell>
          <cell r="G17">
            <v>2043</v>
          </cell>
        </row>
        <row r="18">
          <cell r="A18" t="str">
            <v>MEI 3 (option 2)</v>
          </cell>
          <cell r="E18">
            <v>2004</v>
          </cell>
          <cell r="F18">
            <v>2004</v>
          </cell>
          <cell r="G18">
            <v>2044</v>
          </cell>
        </row>
        <row r="19">
          <cell r="A19" t="str">
            <v>BAU (option 3)</v>
          </cell>
          <cell r="E19">
            <v>2005</v>
          </cell>
          <cell r="F19">
            <v>2005</v>
          </cell>
          <cell r="G19">
            <v>2045</v>
          </cell>
        </row>
        <row r="20">
          <cell r="E20">
            <v>2006</v>
          </cell>
          <cell r="F20">
            <v>2006</v>
          </cell>
          <cell r="G20">
            <v>2046</v>
          </cell>
        </row>
        <row r="21">
          <cell r="E21">
            <v>2007</v>
          </cell>
          <cell r="F21">
            <v>2007</v>
          </cell>
          <cell r="G21">
            <v>2047</v>
          </cell>
        </row>
        <row r="22">
          <cell r="E22">
            <v>2008</v>
          </cell>
          <cell r="F22">
            <v>2008</v>
          </cell>
          <cell r="G22">
            <v>2048</v>
          </cell>
        </row>
        <row r="23">
          <cell r="E23">
            <v>2009</v>
          </cell>
          <cell r="F23">
            <v>2009</v>
          </cell>
          <cell r="G23">
            <v>2049</v>
          </cell>
        </row>
        <row r="24">
          <cell r="E24">
            <v>2010</v>
          </cell>
          <cell r="F24">
            <v>2010</v>
          </cell>
          <cell r="G24">
            <v>2050</v>
          </cell>
        </row>
        <row r="25">
          <cell r="E25">
            <v>2011</v>
          </cell>
          <cell r="F25">
            <v>2011</v>
          </cell>
          <cell r="G25">
            <v>2051</v>
          </cell>
        </row>
        <row r="26">
          <cell r="E26">
            <v>2012</v>
          </cell>
          <cell r="F26">
            <v>2012</v>
          </cell>
          <cell r="G26">
            <v>2052</v>
          </cell>
        </row>
        <row r="27">
          <cell r="E27">
            <v>2013</v>
          </cell>
          <cell r="F27">
            <v>2013</v>
          </cell>
          <cell r="G27">
            <v>2053</v>
          </cell>
        </row>
        <row r="28">
          <cell r="E28">
            <v>2014</v>
          </cell>
          <cell r="F28">
            <v>2014</v>
          </cell>
          <cell r="G28">
            <v>2054</v>
          </cell>
        </row>
        <row r="29">
          <cell r="E29">
            <v>2015</v>
          </cell>
          <cell r="F29">
            <v>2015</v>
          </cell>
          <cell r="G29">
            <v>2055</v>
          </cell>
        </row>
        <row r="30">
          <cell r="E30">
            <v>2016</v>
          </cell>
          <cell r="F30">
            <v>2016</v>
          </cell>
          <cell r="G30">
            <v>2056</v>
          </cell>
        </row>
        <row r="31">
          <cell r="E31">
            <v>2017</v>
          </cell>
          <cell r="F31">
            <v>2017</v>
          </cell>
          <cell r="G31">
            <v>2057</v>
          </cell>
        </row>
        <row r="32">
          <cell r="E32">
            <v>2018</v>
          </cell>
          <cell r="F32">
            <v>2018</v>
          </cell>
          <cell r="G32">
            <v>2058</v>
          </cell>
        </row>
        <row r="33">
          <cell r="E33">
            <v>2019</v>
          </cell>
          <cell r="F33">
            <v>2019</v>
          </cell>
          <cell r="G33">
            <v>2059</v>
          </cell>
        </row>
        <row r="34">
          <cell r="E34">
            <v>2020</v>
          </cell>
          <cell r="F34">
            <v>2020</v>
          </cell>
          <cell r="G34">
            <v>2060</v>
          </cell>
        </row>
        <row r="35">
          <cell r="E35">
            <v>2021</v>
          </cell>
          <cell r="F35">
            <v>2021</v>
          </cell>
        </row>
        <row r="36">
          <cell r="E36">
            <v>2022</v>
          </cell>
          <cell r="F36">
            <v>2022</v>
          </cell>
        </row>
        <row r="37">
          <cell r="E37">
            <v>2023</v>
          </cell>
          <cell r="F37">
            <v>2023</v>
          </cell>
        </row>
        <row r="38">
          <cell r="E38">
            <v>2024</v>
          </cell>
          <cell r="F38">
            <v>2024</v>
          </cell>
        </row>
        <row r="39">
          <cell r="E39">
            <v>2025</v>
          </cell>
          <cell r="F39">
            <v>2025</v>
          </cell>
        </row>
        <row r="40">
          <cell r="E40">
            <v>2026</v>
          </cell>
          <cell r="F40">
            <v>2026</v>
          </cell>
        </row>
        <row r="41">
          <cell r="E41">
            <v>2027</v>
          </cell>
          <cell r="F41">
            <v>2027</v>
          </cell>
        </row>
        <row r="42">
          <cell r="E42">
            <v>2028</v>
          </cell>
          <cell r="F42">
            <v>2028</v>
          </cell>
        </row>
        <row r="43">
          <cell r="E43">
            <v>2029</v>
          </cell>
          <cell r="F43">
            <v>2029</v>
          </cell>
        </row>
        <row r="44">
          <cell r="E44">
            <v>2030</v>
          </cell>
          <cell r="F44">
            <v>2030</v>
          </cell>
        </row>
        <row r="45">
          <cell r="F45">
            <v>2031</v>
          </cell>
        </row>
        <row r="46">
          <cell r="F46">
            <v>2032</v>
          </cell>
        </row>
        <row r="47">
          <cell r="F47">
            <v>2033</v>
          </cell>
        </row>
        <row r="48">
          <cell r="F48">
            <v>2034</v>
          </cell>
        </row>
        <row r="49">
          <cell r="F49">
            <v>2035</v>
          </cell>
        </row>
        <row r="50">
          <cell r="F50">
            <v>2036</v>
          </cell>
        </row>
        <row r="51">
          <cell r="F51">
            <v>2037</v>
          </cell>
        </row>
        <row r="52">
          <cell r="F52">
            <v>2038</v>
          </cell>
        </row>
        <row r="53">
          <cell r="F53">
            <v>2039</v>
          </cell>
        </row>
        <row r="54">
          <cell r="F54">
            <v>2040</v>
          </cell>
        </row>
        <row r="55">
          <cell r="F55">
            <v>2041</v>
          </cell>
        </row>
        <row r="56">
          <cell r="F56">
            <v>2042</v>
          </cell>
        </row>
        <row r="57">
          <cell r="F57">
            <v>2043</v>
          </cell>
        </row>
        <row r="58">
          <cell r="F58">
            <v>2044</v>
          </cell>
        </row>
        <row r="59">
          <cell r="F59">
            <v>2045</v>
          </cell>
        </row>
        <row r="60">
          <cell r="F60">
            <v>2046</v>
          </cell>
        </row>
        <row r="61">
          <cell r="F61">
            <v>2047</v>
          </cell>
        </row>
        <row r="62">
          <cell r="F62">
            <v>2048</v>
          </cell>
        </row>
        <row r="63">
          <cell r="F63">
            <v>2049</v>
          </cell>
        </row>
        <row r="64">
          <cell r="F64">
            <v>2050</v>
          </cell>
        </row>
        <row r="78">
          <cell r="A78">
            <v>1990</v>
          </cell>
          <cell r="B78">
            <v>1990</v>
          </cell>
          <cell r="C78">
            <v>1990</v>
          </cell>
          <cell r="D78">
            <v>2000</v>
          </cell>
          <cell r="F78">
            <v>1</v>
          </cell>
          <cell r="G78" t="str">
            <v>January</v>
          </cell>
          <cell r="H78">
            <v>1990</v>
          </cell>
        </row>
        <row r="79">
          <cell r="A79">
            <v>1991</v>
          </cell>
          <cell r="B79">
            <v>1991</v>
          </cell>
          <cell r="C79">
            <v>1991</v>
          </cell>
          <cell r="D79">
            <v>2001</v>
          </cell>
          <cell r="F79">
            <v>2</v>
          </cell>
          <cell r="G79" t="str">
            <v>February</v>
          </cell>
          <cell r="H79">
            <v>1991</v>
          </cell>
        </row>
        <row r="80">
          <cell r="A80">
            <v>1992</v>
          </cell>
          <cell r="B80">
            <v>1992</v>
          </cell>
          <cell r="C80">
            <v>1992</v>
          </cell>
          <cell r="D80">
            <v>2002</v>
          </cell>
          <cell r="F80">
            <v>3</v>
          </cell>
          <cell r="G80" t="str">
            <v>March</v>
          </cell>
          <cell r="H80">
            <v>1992</v>
          </cell>
        </row>
        <row r="81">
          <cell r="A81">
            <v>1993</v>
          </cell>
          <cell r="B81">
            <v>1993</v>
          </cell>
          <cell r="C81">
            <v>1993</v>
          </cell>
          <cell r="D81">
            <v>2003</v>
          </cell>
          <cell r="F81">
            <v>4</v>
          </cell>
          <cell r="G81" t="str">
            <v>April</v>
          </cell>
          <cell r="H81">
            <v>1993</v>
          </cell>
        </row>
        <row r="82">
          <cell r="A82">
            <v>1994</v>
          </cell>
          <cell r="B82">
            <v>1994</v>
          </cell>
          <cell r="C82">
            <v>1994</v>
          </cell>
          <cell r="D82">
            <v>2004</v>
          </cell>
          <cell r="F82">
            <v>5</v>
          </cell>
          <cell r="G82" t="str">
            <v>May</v>
          </cell>
          <cell r="H82">
            <v>1994</v>
          </cell>
        </row>
        <row r="83">
          <cell r="A83">
            <v>1995</v>
          </cell>
          <cell r="B83">
            <v>1995</v>
          </cell>
          <cell r="C83">
            <v>1995</v>
          </cell>
          <cell r="D83">
            <v>2005</v>
          </cell>
          <cell r="F83">
            <v>6</v>
          </cell>
          <cell r="G83" t="str">
            <v>June</v>
          </cell>
          <cell r="H83">
            <v>1995</v>
          </cell>
        </row>
        <row r="84">
          <cell r="A84">
            <v>1996</v>
          </cell>
          <cell r="B84">
            <v>1996</v>
          </cell>
          <cell r="C84">
            <v>1996</v>
          </cell>
          <cell r="D84">
            <v>2006</v>
          </cell>
          <cell r="F84">
            <v>7</v>
          </cell>
          <cell r="G84" t="str">
            <v>July</v>
          </cell>
          <cell r="H84">
            <v>1996</v>
          </cell>
        </row>
        <row r="85">
          <cell r="A85">
            <v>1997</v>
          </cell>
          <cell r="B85">
            <v>1997</v>
          </cell>
          <cell r="C85">
            <v>1997</v>
          </cell>
          <cell r="D85">
            <v>2007</v>
          </cell>
          <cell r="F85">
            <v>8</v>
          </cell>
          <cell r="G85" t="str">
            <v>August</v>
          </cell>
          <cell r="H85">
            <v>1997</v>
          </cell>
        </row>
        <row r="86">
          <cell r="A86">
            <v>1998</v>
          </cell>
          <cell r="B86">
            <v>1998</v>
          </cell>
          <cell r="C86">
            <v>1998</v>
          </cell>
          <cell r="D86">
            <v>2008</v>
          </cell>
          <cell r="F86">
            <v>9</v>
          </cell>
          <cell r="G86" t="str">
            <v>September</v>
          </cell>
          <cell r="H86">
            <v>1998</v>
          </cell>
        </row>
        <row r="87">
          <cell r="A87">
            <v>1999</v>
          </cell>
          <cell r="B87">
            <v>1999</v>
          </cell>
          <cell r="C87">
            <v>1999</v>
          </cell>
          <cell r="D87">
            <v>2009</v>
          </cell>
          <cell r="F87">
            <v>10</v>
          </cell>
          <cell r="G87" t="str">
            <v>October</v>
          </cell>
          <cell r="H87">
            <v>1999</v>
          </cell>
        </row>
        <row r="88">
          <cell r="A88">
            <v>2000</v>
          </cell>
          <cell r="B88">
            <v>2000</v>
          </cell>
          <cell r="C88">
            <v>2000</v>
          </cell>
          <cell r="D88">
            <v>2010</v>
          </cell>
          <cell r="F88">
            <v>11</v>
          </cell>
          <cell r="G88" t="str">
            <v>November</v>
          </cell>
          <cell r="H88">
            <v>2000</v>
          </cell>
        </row>
        <row r="89">
          <cell r="A89">
            <v>2001</v>
          </cell>
          <cell r="B89">
            <v>2001</v>
          </cell>
          <cell r="C89">
            <v>2001</v>
          </cell>
          <cell r="D89">
            <v>2011</v>
          </cell>
          <cell r="F89">
            <v>12</v>
          </cell>
          <cell r="G89" t="str">
            <v>December</v>
          </cell>
          <cell r="H89">
            <v>2001</v>
          </cell>
        </row>
        <row r="90">
          <cell r="A90">
            <v>2002</v>
          </cell>
          <cell r="B90">
            <v>2002</v>
          </cell>
          <cell r="C90">
            <v>2002</v>
          </cell>
          <cell r="D90">
            <v>2012</v>
          </cell>
          <cell r="F90">
            <v>13</v>
          </cell>
          <cell r="H90">
            <v>2002</v>
          </cell>
        </row>
        <row r="91">
          <cell r="A91">
            <v>2003</v>
          </cell>
          <cell r="B91">
            <v>2003</v>
          </cell>
          <cell r="C91">
            <v>2003</v>
          </cell>
          <cell r="D91">
            <v>2013</v>
          </cell>
          <cell r="F91">
            <v>14</v>
          </cell>
          <cell r="H91">
            <v>2003</v>
          </cell>
        </row>
        <row r="92">
          <cell r="A92">
            <v>2004</v>
          </cell>
          <cell r="B92">
            <v>2004</v>
          </cell>
          <cell r="C92">
            <v>2004</v>
          </cell>
          <cell r="D92">
            <v>2014</v>
          </cell>
          <cell r="F92">
            <v>15</v>
          </cell>
          <cell r="H92">
            <v>2004</v>
          </cell>
        </row>
        <row r="93">
          <cell r="A93">
            <v>2005</v>
          </cell>
          <cell r="B93">
            <v>2005</v>
          </cell>
          <cell r="C93">
            <v>2005</v>
          </cell>
          <cell r="D93">
            <v>2015</v>
          </cell>
          <cell r="F93">
            <v>16</v>
          </cell>
          <cell r="H93">
            <v>2005</v>
          </cell>
        </row>
        <row r="94">
          <cell r="A94">
            <v>2006</v>
          </cell>
          <cell r="B94">
            <v>2006</v>
          </cell>
          <cell r="C94">
            <v>2006</v>
          </cell>
          <cell r="D94">
            <v>2016</v>
          </cell>
          <cell r="F94">
            <v>17</v>
          </cell>
          <cell r="H94">
            <v>2006</v>
          </cell>
        </row>
        <row r="95">
          <cell r="A95">
            <v>2007</v>
          </cell>
          <cell r="B95">
            <v>2007</v>
          </cell>
          <cell r="C95">
            <v>2007</v>
          </cell>
          <cell r="D95">
            <v>2017</v>
          </cell>
          <cell r="F95">
            <v>18</v>
          </cell>
          <cell r="H95">
            <v>2007</v>
          </cell>
        </row>
        <row r="96">
          <cell r="A96">
            <v>2008</v>
          </cell>
          <cell r="B96">
            <v>2008</v>
          </cell>
          <cell r="C96">
            <v>2008</v>
          </cell>
          <cell r="D96">
            <v>2018</v>
          </cell>
          <cell r="F96">
            <v>19</v>
          </cell>
          <cell r="H96">
            <v>2008</v>
          </cell>
        </row>
        <row r="97">
          <cell r="A97">
            <v>2009</v>
          </cell>
          <cell r="B97">
            <v>2009</v>
          </cell>
          <cell r="C97">
            <v>2009</v>
          </cell>
          <cell r="D97">
            <v>2019</v>
          </cell>
          <cell r="F97">
            <v>20</v>
          </cell>
          <cell r="H97">
            <v>2009</v>
          </cell>
        </row>
        <row r="98">
          <cell r="A98">
            <v>2010</v>
          </cell>
          <cell r="B98">
            <v>2010</v>
          </cell>
          <cell r="C98">
            <v>2010</v>
          </cell>
          <cell r="D98">
            <v>2020</v>
          </cell>
          <cell r="F98">
            <v>21</v>
          </cell>
          <cell r="H98">
            <v>2010</v>
          </cell>
        </row>
        <row r="99">
          <cell r="A99">
            <v>2011</v>
          </cell>
          <cell r="B99">
            <v>2011</v>
          </cell>
          <cell r="C99">
            <v>2011</v>
          </cell>
          <cell r="D99">
            <v>2021</v>
          </cell>
          <cell r="F99">
            <v>22</v>
          </cell>
          <cell r="H99">
            <v>2011</v>
          </cell>
        </row>
        <row r="100">
          <cell r="A100">
            <v>2012</v>
          </cell>
          <cell r="B100">
            <v>2012</v>
          </cell>
          <cell r="C100">
            <v>2012</v>
          </cell>
          <cell r="D100">
            <v>2022</v>
          </cell>
          <cell r="F100">
            <v>23</v>
          </cell>
          <cell r="H100">
            <v>2012</v>
          </cell>
        </row>
        <row r="101">
          <cell r="A101">
            <v>2013</v>
          </cell>
          <cell r="B101">
            <v>2013</v>
          </cell>
          <cell r="C101">
            <v>2013</v>
          </cell>
          <cell r="D101">
            <v>2023</v>
          </cell>
          <cell r="F101">
            <v>24</v>
          </cell>
          <cell r="H101">
            <v>2013</v>
          </cell>
        </row>
        <row r="102">
          <cell r="A102">
            <v>2014</v>
          </cell>
          <cell r="B102">
            <v>2014</v>
          </cell>
          <cell r="C102">
            <v>2014</v>
          </cell>
          <cell r="D102">
            <v>2024</v>
          </cell>
          <cell r="F102">
            <v>25</v>
          </cell>
          <cell r="H102">
            <v>2014</v>
          </cell>
        </row>
        <row r="103">
          <cell r="A103">
            <v>2015</v>
          </cell>
          <cell r="B103">
            <v>2015</v>
          </cell>
          <cell r="C103">
            <v>2015</v>
          </cell>
          <cell r="D103">
            <v>2025</v>
          </cell>
          <cell r="F103">
            <v>26</v>
          </cell>
          <cell r="H103">
            <v>2015</v>
          </cell>
        </row>
        <row r="104">
          <cell r="A104">
            <v>2016</v>
          </cell>
          <cell r="B104">
            <v>2016</v>
          </cell>
          <cell r="C104">
            <v>2016</v>
          </cell>
          <cell r="D104">
            <v>2026</v>
          </cell>
          <cell r="F104">
            <v>27</v>
          </cell>
          <cell r="H104">
            <v>2016</v>
          </cell>
        </row>
        <row r="105">
          <cell r="A105">
            <v>2017</v>
          </cell>
          <cell r="B105">
            <v>2017</v>
          </cell>
          <cell r="C105">
            <v>2017</v>
          </cell>
          <cell r="D105">
            <v>2027</v>
          </cell>
          <cell r="F105">
            <v>28</v>
          </cell>
          <cell r="H105">
            <v>2017</v>
          </cell>
        </row>
        <row r="106">
          <cell r="A106" t="str">
            <v>BAU 2020</v>
          </cell>
          <cell r="B106">
            <v>2018</v>
          </cell>
          <cell r="C106">
            <v>2018</v>
          </cell>
          <cell r="D106">
            <v>2028</v>
          </cell>
          <cell r="F106">
            <v>29</v>
          </cell>
          <cell r="H106">
            <v>2018</v>
          </cell>
        </row>
        <row r="107">
          <cell r="B107">
            <v>2019</v>
          </cell>
          <cell r="C107">
            <v>2019</v>
          </cell>
          <cell r="D107">
            <v>2029</v>
          </cell>
          <cell r="F107">
            <v>30</v>
          </cell>
          <cell r="H107">
            <v>2019</v>
          </cell>
        </row>
        <row r="108">
          <cell r="B108">
            <v>2020</v>
          </cell>
          <cell r="C108">
            <v>2020</v>
          </cell>
          <cell r="D108">
            <v>2030</v>
          </cell>
          <cell r="F108">
            <v>31</v>
          </cell>
          <cell r="H108">
            <v>2020</v>
          </cell>
        </row>
        <row r="109">
          <cell r="B109">
            <v>2021</v>
          </cell>
          <cell r="C109">
            <v>2021</v>
          </cell>
          <cell r="D109">
            <v>2031</v>
          </cell>
          <cell r="H109">
            <v>2021</v>
          </cell>
        </row>
        <row r="110">
          <cell r="B110">
            <v>2022</v>
          </cell>
          <cell r="C110">
            <v>2022</v>
          </cell>
          <cell r="D110">
            <v>2032</v>
          </cell>
          <cell r="H110">
            <v>2022</v>
          </cell>
        </row>
        <row r="111">
          <cell r="B111">
            <v>2023</v>
          </cell>
          <cell r="C111">
            <v>2023</v>
          </cell>
          <cell r="D111">
            <v>2033</v>
          </cell>
          <cell r="H111">
            <v>2023</v>
          </cell>
        </row>
        <row r="112">
          <cell r="B112">
            <v>2024</v>
          </cell>
          <cell r="C112">
            <v>2024</v>
          </cell>
          <cell r="D112">
            <v>2034</v>
          </cell>
          <cell r="H112">
            <v>2024</v>
          </cell>
        </row>
        <row r="113">
          <cell r="B113">
            <v>2025</v>
          </cell>
          <cell r="C113">
            <v>2025</v>
          </cell>
          <cell r="D113">
            <v>2035</v>
          </cell>
          <cell r="H113">
            <v>2025</v>
          </cell>
        </row>
        <row r="114">
          <cell r="B114" t="str">
            <v>BAU 2030</v>
          </cell>
          <cell r="C114">
            <v>2026</v>
          </cell>
          <cell r="D114">
            <v>2036</v>
          </cell>
          <cell r="H114">
            <v>2026</v>
          </cell>
        </row>
        <row r="115">
          <cell r="C115">
            <v>2027</v>
          </cell>
          <cell r="D115">
            <v>2037</v>
          </cell>
          <cell r="H115">
            <v>2027</v>
          </cell>
        </row>
        <row r="116">
          <cell r="C116">
            <v>2028</v>
          </cell>
          <cell r="D116">
            <v>2038</v>
          </cell>
          <cell r="H116">
            <v>2028</v>
          </cell>
        </row>
        <row r="117">
          <cell r="C117">
            <v>2029</v>
          </cell>
          <cell r="D117">
            <v>2039</v>
          </cell>
          <cell r="H117">
            <v>2029</v>
          </cell>
        </row>
        <row r="118">
          <cell r="C118">
            <v>2030</v>
          </cell>
          <cell r="D118">
            <v>2040</v>
          </cell>
          <cell r="H118">
            <v>2030</v>
          </cell>
        </row>
        <row r="119">
          <cell r="C119" t="str">
            <v>BAU</v>
          </cell>
          <cell r="D119">
            <v>2041</v>
          </cell>
        </row>
        <row r="120">
          <cell r="D120">
            <v>2042</v>
          </cell>
        </row>
        <row r="121">
          <cell r="D121">
            <v>2043</v>
          </cell>
        </row>
        <row r="122">
          <cell r="D122">
            <v>2044</v>
          </cell>
        </row>
        <row r="123">
          <cell r="D123">
            <v>2045</v>
          </cell>
        </row>
        <row r="124">
          <cell r="D124">
            <v>2046</v>
          </cell>
        </row>
        <row r="125">
          <cell r="D125">
            <v>2047</v>
          </cell>
        </row>
        <row r="126">
          <cell r="D126">
            <v>2048</v>
          </cell>
        </row>
        <row r="127">
          <cell r="A127">
            <v>1991</v>
          </cell>
          <cell r="B127">
            <v>1990</v>
          </cell>
          <cell r="D127">
            <v>2049</v>
          </cell>
        </row>
        <row r="128">
          <cell r="A128">
            <v>1992</v>
          </cell>
          <cell r="B128">
            <v>1991</v>
          </cell>
          <cell r="D128">
            <v>2050</v>
          </cell>
        </row>
        <row r="129">
          <cell r="A129">
            <v>1993</v>
          </cell>
          <cell r="B129">
            <v>1992</v>
          </cell>
        </row>
        <row r="130">
          <cell r="A130">
            <v>1994</v>
          </cell>
          <cell r="B130">
            <v>1993</v>
          </cell>
        </row>
        <row r="131">
          <cell r="A131">
            <v>1995</v>
          </cell>
          <cell r="B131">
            <v>1994</v>
          </cell>
        </row>
        <row r="132">
          <cell r="A132">
            <v>1996</v>
          </cell>
          <cell r="B132">
            <v>1995</v>
          </cell>
        </row>
        <row r="133">
          <cell r="A133">
            <v>1997</v>
          </cell>
          <cell r="B133">
            <v>1996</v>
          </cell>
        </row>
        <row r="134">
          <cell r="A134">
            <v>1998</v>
          </cell>
          <cell r="B134">
            <v>1997</v>
          </cell>
        </row>
        <row r="135">
          <cell r="A135">
            <v>1999</v>
          </cell>
          <cell r="B135">
            <v>1998</v>
          </cell>
        </row>
        <row r="136">
          <cell r="A136">
            <v>2000</v>
          </cell>
          <cell r="B136">
            <v>1999</v>
          </cell>
        </row>
        <row r="137">
          <cell r="A137">
            <v>2001</v>
          </cell>
          <cell r="B137">
            <v>2000</v>
          </cell>
        </row>
        <row r="138">
          <cell r="A138">
            <v>2002</v>
          </cell>
          <cell r="B138">
            <v>2001</v>
          </cell>
        </row>
        <row r="139">
          <cell r="A139">
            <v>2003</v>
          </cell>
          <cell r="B139">
            <v>2002</v>
          </cell>
        </row>
        <row r="140">
          <cell r="A140">
            <v>2004</v>
          </cell>
          <cell r="B140">
            <v>2003</v>
          </cell>
        </row>
        <row r="141">
          <cell r="A141">
            <v>2005</v>
          </cell>
          <cell r="B141">
            <v>2004</v>
          </cell>
        </row>
        <row r="142">
          <cell r="A142">
            <v>2006</v>
          </cell>
          <cell r="B142">
            <v>2005</v>
          </cell>
        </row>
        <row r="143">
          <cell r="A143">
            <v>2007</v>
          </cell>
          <cell r="B143">
            <v>2006</v>
          </cell>
        </row>
        <row r="144">
          <cell r="A144">
            <v>2008</v>
          </cell>
          <cell r="B144">
            <v>2007</v>
          </cell>
        </row>
        <row r="145">
          <cell r="A145">
            <v>2009</v>
          </cell>
          <cell r="B145">
            <v>2008</v>
          </cell>
        </row>
        <row r="146">
          <cell r="A146">
            <v>2010</v>
          </cell>
          <cell r="B146">
            <v>2009</v>
          </cell>
        </row>
        <row r="147">
          <cell r="A147">
            <v>2011</v>
          </cell>
          <cell r="B147">
            <v>2010</v>
          </cell>
        </row>
        <row r="148">
          <cell r="A148">
            <v>2012</v>
          </cell>
          <cell r="B148">
            <v>2011</v>
          </cell>
        </row>
        <row r="149">
          <cell r="A149">
            <v>2013</v>
          </cell>
          <cell r="B149">
            <v>2012</v>
          </cell>
        </row>
        <row r="150">
          <cell r="A150">
            <v>2014</v>
          </cell>
          <cell r="B150">
            <v>2013</v>
          </cell>
        </row>
        <row r="151">
          <cell r="A151">
            <v>2015</v>
          </cell>
          <cell r="B151">
            <v>2014</v>
          </cell>
        </row>
        <row r="152">
          <cell r="A152">
            <v>2016</v>
          </cell>
          <cell r="B152">
            <v>2015</v>
          </cell>
        </row>
        <row r="153">
          <cell r="A153">
            <v>2017</v>
          </cell>
          <cell r="B153">
            <v>2016</v>
          </cell>
        </row>
        <row r="154">
          <cell r="A154">
            <v>2018</v>
          </cell>
          <cell r="B154">
            <v>2017</v>
          </cell>
        </row>
        <row r="155">
          <cell r="A155">
            <v>2019</v>
          </cell>
          <cell r="B155">
            <v>2018</v>
          </cell>
        </row>
        <row r="156">
          <cell r="A156">
            <v>2020</v>
          </cell>
          <cell r="B156">
            <v>2019</v>
          </cell>
        </row>
        <row r="157">
          <cell r="A157">
            <v>2021</v>
          </cell>
          <cell r="B157">
            <v>2020</v>
          </cell>
        </row>
        <row r="158">
          <cell r="A158">
            <v>2022</v>
          </cell>
        </row>
        <row r="159">
          <cell r="A159">
            <v>2023</v>
          </cell>
        </row>
        <row r="160">
          <cell r="A160">
            <v>2024</v>
          </cell>
        </row>
        <row r="161">
          <cell r="A161">
            <v>2025</v>
          </cell>
        </row>
        <row r="162">
          <cell r="A162">
            <v>2026</v>
          </cell>
        </row>
        <row r="163">
          <cell r="A163">
            <v>2027</v>
          </cell>
        </row>
        <row r="164">
          <cell r="A164">
            <v>2028</v>
          </cell>
        </row>
        <row r="165">
          <cell r="A165">
            <v>2029</v>
          </cell>
        </row>
        <row r="166">
          <cell r="A166">
            <v>2030</v>
          </cell>
        </row>
        <row r="215">
          <cell r="A215" t="str">
            <v>Little</v>
          </cell>
        </row>
        <row r="216">
          <cell r="A216" t="str">
            <v>Fair</v>
          </cell>
        </row>
        <row r="217">
          <cell r="A217" t="str">
            <v>Strong</v>
          </cell>
        </row>
        <row r="218">
          <cell r="A218" t="str">
            <v>Not applicable</v>
          </cell>
        </row>
      </sheetData>
      <sheetData sheetId="17">
        <row r="5">
          <cell r="R5" t="str">
            <v>ê</v>
          </cell>
        </row>
        <row r="6">
          <cell r="Q6" t="str">
            <v>Local authority</v>
          </cell>
        </row>
        <row r="7">
          <cell r="B7" t="str">
            <v>Building envelope</v>
          </cell>
          <cell r="I7" t="str">
            <v>Awareness raising / training</v>
          </cell>
          <cell r="Q7" t="str">
            <v>Covenant Territorial Coordiantor</v>
          </cell>
        </row>
        <row r="8">
          <cell r="B8" t="str">
            <v>Renewable energy for space heating and hot water</v>
          </cell>
          <cell r="I8" t="str">
            <v>Energy management</v>
          </cell>
          <cell r="Q8" t="str">
            <v>Other (national, regional,…)</v>
          </cell>
        </row>
        <row r="9">
          <cell r="B9" t="str">
            <v>Energy efficiency in space heating and hot water</v>
          </cell>
          <cell r="I9" t="str">
            <v xml:space="preserve">Energy certification / labelling </v>
          </cell>
          <cell r="Q9" t="str">
            <v>Not possible to say</v>
          </cell>
        </row>
        <row r="10">
          <cell r="B10" t="str">
            <v>Energy efficient lighting systems</v>
          </cell>
          <cell r="I10" t="str">
            <v>Energy suppliers obligations</v>
          </cell>
        </row>
        <row r="11">
          <cell r="B11" t="str">
            <v>Energy efficient electrical appliances</v>
          </cell>
          <cell r="I11" t="str">
            <v>Energy / carbon taxes</v>
          </cell>
        </row>
        <row r="12">
          <cell r="B12" t="str">
            <v>Integrated action (all above)</v>
          </cell>
          <cell r="I12" t="str">
            <v>Grants and subsidies</v>
          </cell>
        </row>
        <row r="13">
          <cell r="B13" t="str">
            <v>Information and Communication Technologies</v>
          </cell>
          <cell r="I13" t="str">
            <v>Third party financing. PPP</v>
          </cell>
        </row>
        <row r="14">
          <cell r="B14" t="str">
            <v>Behavioural changes</v>
          </cell>
          <cell r="I14" t="str">
            <v>Public procurement</v>
          </cell>
        </row>
        <row r="15">
          <cell r="B15" t="str">
            <v>Other</v>
          </cell>
          <cell r="I15" t="str">
            <v>Building standards</v>
          </cell>
        </row>
        <row r="16">
          <cell r="I16" t="str">
            <v>Land use planning regulation</v>
          </cell>
        </row>
        <row r="17">
          <cell r="I17" t="str">
            <v>Not applicable</v>
          </cell>
        </row>
        <row r="18">
          <cell r="I18" t="str">
            <v>Other</v>
          </cell>
        </row>
        <row r="21">
          <cell r="B21" t="str">
            <v xml:space="preserve">Energy efficiency </v>
          </cell>
          <cell r="I21" t="str">
            <v>Energy management</v>
          </cell>
        </row>
        <row r="22">
          <cell r="B22" t="str">
            <v>Integrated renewable power</v>
          </cell>
          <cell r="I22" t="str">
            <v>Energy suppliers obligations</v>
          </cell>
        </row>
        <row r="23">
          <cell r="B23" t="str">
            <v>Information and Communication Technologies</v>
          </cell>
          <cell r="I23" t="str">
            <v>Third party financing. PPP</v>
          </cell>
        </row>
        <row r="24">
          <cell r="B24" t="str">
            <v>Other</v>
          </cell>
          <cell r="I24" t="str">
            <v>Public procurement</v>
          </cell>
        </row>
        <row r="25">
          <cell r="I25" t="str">
            <v>Not applicable</v>
          </cell>
        </row>
        <row r="26">
          <cell r="I26" t="str">
            <v>Other</v>
          </cell>
        </row>
        <row r="29">
          <cell r="B29" t="str">
            <v xml:space="preserve">     Energy efficiency in industrial processes</v>
          </cell>
          <cell r="I29" t="str">
            <v>Awareness raising / training</v>
          </cell>
        </row>
        <row r="30">
          <cell r="B30" t="str">
            <v xml:space="preserve">     Energy efficiency in buildings</v>
          </cell>
          <cell r="I30" t="str">
            <v>Energy management</v>
          </cell>
        </row>
        <row r="31">
          <cell r="B31" t="str">
            <v xml:space="preserve">     Renewable energy </v>
          </cell>
          <cell r="I31" t="str">
            <v xml:space="preserve">Energy certification / labelling </v>
          </cell>
        </row>
        <row r="32">
          <cell r="B32" t="str">
            <v xml:space="preserve">     Information and Communication Technologies</v>
          </cell>
          <cell r="I32" t="str">
            <v>Energy performance standards</v>
          </cell>
        </row>
        <row r="33">
          <cell r="B33" t="str">
            <v xml:space="preserve">     Other</v>
          </cell>
          <cell r="I33" t="str">
            <v>Energy / carbon taxes</v>
          </cell>
        </row>
        <row r="34">
          <cell r="I34" t="str">
            <v>Grants and subsidies</v>
          </cell>
        </row>
        <row r="35">
          <cell r="I35" t="str">
            <v>Third party financing. PPP</v>
          </cell>
        </row>
        <row r="36">
          <cell r="I36" t="str">
            <v>Not applicable</v>
          </cell>
        </row>
        <row r="37">
          <cell r="I37" t="str">
            <v>Other</v>
          </cell>
        </row>
        <row r="40">
          <cell r="B40" t="str">
            <v>Cleaner/efficient vehicles</v>
          </cell>
          <cell r="I40" t="str">
            <v>Awareness raising/training</v>
          </cell>
        </row>
        <row r="41">
          <cell r="B41" t="str">
            <v>Electric vehicles (incl. infrastructure)</v>
          </cell>
          <cell r="I41" t="str">
            <v>Integrated ticketing and charging</v>
          </cell>
        </row>
        <row r="42">
          <cell r="B42" t="str">
            <v>Modal shift to public transport</v>
          </cell>
          <cell r="I42" t="str">
            <v>Grants and subsidies</v>
          </cell>
        </row>
        <row r="43">
          <cell r="B43" t="str">
            <v xml:space="preserve">Modal shift to walking &amp; cycling </v>
          </cell>
          <cell r="I43" t="str">
            <v>Road pricing</v>
          </cell>
        </row>
        <row r="44">
          <cell r="B44" t="str">
            <v>Car sharing/pooling</v>
          </cell>
          <cell r="I44" t="str">
            <v>Land use planning regulation</v>
          </cell>
        </row>
        <row r="45">
          <cell r="B45" t="str">
            <v>Improvement of logistics and urban freight transport</v>
          </cell>
          <cell r="I45" t="str">
            <v>Transport / mobility planning regulation</v>
          </cell>
        </row>
        <row r="46">
          <cell r="B46" t="str">
            <v>Road network optimisation</v>
          </cell>
          <cell r="I46" t="str">
            <v>Public procurement</v>
          </cell>
        </row>
        <row r="47">
          <cell r="B47" t="str">
            <v>Mixed use development and sprawl containment</v>
          </cell>
          <cell r="I47" t="str">
            <v>Voluntary agreements with stakeholders</v>
          </cell>
        </row>
        <row r="48">
          <cell r="B48" t="str">
            <v>Information and Communication Technologies</v>
          </cell>
          <cell r="I48" t="str">
            <v>Not applicable</v>
          </cell>
        </row>
        <row r="49">
          <cell r="B49" t="str">
            <v>Eco-driving</v>
          </cell>
          <cell r="I49" t="str">
            <v>Other</v>
          </cell>
        </row>
        <row r="50">
          <cell r="B50" t="str">
            <v>Other</v>
          </cell>
        </row>
        <row r="53">
          <cell r="B53" t="str">
            <v>Hydroelectric power</v>
          </cell>
          <cell r="I53" t="str">
            <v>Awareness raising / training</v>
          </cell>
        </row>
        <row r="54">
          <cell r="B54" t="str">
            <v>Wind power</v>
          </cell>
          <cell r="I54" t="str">
            <v xml:space="preserve">Energy suppliers obligations </v>
          </cell>
        </row>
        <row r="55">
          <cell r="B55" t="str">
            <v>Photovoltaics</v>
          </cell>
          <cell r="I55" t="str">
            <v>Grants and subsidies</v>
          </cell>
        </row>
        <row r="56">
          <cell r="B56" t="str">
            <v>Biomass power plant</v>
          </cell>
          <cell r="I56" t="str">
            <v>Third party financing. PPP</v>
          </cell>
        </row>
        <row r="57">
          <cell r="B57" t="str">
            <v>Combined Heat and Power</v>
          </cell>
          <cell r="I57" t="str">
            <v>Public procurement</v>
          </cell>
        </row>
        <row r="58">
          <cell r="B58" t="str">
            <v>Smart grids</v>
          </cell>
          <cell r="I58" t="str">
            <v>Building standards</v>
          </cell>
        </row>
        <row r="59">
          <cell r="B59" t="str">
            <v>Other</v>
          </cell>
          <cell r="I59" t="str">
            <v>Land use planning</v>
          </cell>
        </row>
        <row r="60">
          <cell r="I60" t="str">
            <v>Not applicable</v>
          </cell>
        </row>
        <row r="61">
          <cell r="I61" t="str">
            <v>Other</v>
          </cell>
        </row>
        <row r="65">
          <cell r="B65" t="str">
            <v>Combined Heat and Power</v>
          </cell>
          <cell r="I65" t="str">
            <v>Awareness raising / training</v>
          </cell>
        </row>
        <row r="66">
          <cell r="B66" t="str">
            <v>District heating/cooling plant</v>
          </cell>
          <cell r="I66" t="str">
            <v xml:space="preserve">Energy suppliers obligations </v>
          </cell>
        </row>
        <row r="67">
          <cell r="B67" t="str">
            <v>District heating/cooling network (new, expansion, refurbishment)</v>
          </cell>
          <cell r="I67" t="str">
            <v>Grants and subsidies</v>
          </cell>
        </row>
        <row r="68">
          <cell r="B68" t="str">
            <v>Other</v>
          </cell>
          <cell r="I68" t="str">
            <v>Third party financing. PPP</v>
          </cell>
        </row>
        <row r="69">
          <cell r="I69" t="str">
            <v>Building standards</v>
          </cell>
        </row>
        <row r="70">
          <cell r="I70" t="str">
            <v>Land use planning regulation</v>
          </cell>
        </row>
        <row r="71">
          <cell r="I71" t="str">
            <v>Not applicable</v>
          </cell>
        </row>
        <row r="72">
          <cell r="I72" t="str">
            <v>Other</v>
          </cell>
        </row>
        <row r="75">
          <cell r="B75" t="str">
            <v>Urban regeneration</v>
          </cell>
          <cell r="I75" t="str">
            <v>Awareness raising / training</v>
          </cell>
        </row>
        <row r="76">
          <cell r="B76" t="str">
            <v>Waste &amp; wastewater management</v>
          </cell>
          <cell r="I76" t="str">
            <v>Land use planning</v>
          </cell>
        </row>
        <row r="77">
          <cell r="B77" t="str">
            <v>Tree planting in urban areas</v>
          </cell>
          <cell r="I77" t="str">
            <v>Not applicable</v>
          </cell>
        </row>
        <row r="78">
          <cell r="B78" t="str">
            <v>Agriculture and forestry related</v>
          </cell>
          <cell r="I78" t="str">
            <v>Other</v>
          </cell>
        </row>
        <row r="79">
          <cell r="B79" t="str">
            <v>Other</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Signatory Profile"/>
      <sheetName val="Signatory Scoreboard"/>
      <sheetName val="Strategy"/>
      <sheetName val="Risks &amp; Vulnerabilities"/>
      <sheetName val="Actions"/>
      <sheetName val="Synthesis Report"/>
      <sheetName val="Indicators"/>
      <sheetName val="Glossary"/>
      <sheetName val="Drop-down Menus"/>
    </sheetNames>
    <sheetDataSet>
      <sheetData sheetId="0"/>
      <sheetData sheetId="1"/>
      <sheetData sheetId="2"/>
      <sheetData sheetId="3"/>
      <sheetData sheetId="4"/>
      <sheetData sheetId="5"/>
      <sheetData sheetId="6"/>
      <sheetData sheetId="7"/>
      <sheetData sheetId="8"/>
      <sheetData sheetId="9">
        <row r="4">
          <cell r="A4" t="str">
            <v>[Drop-Down]</v>
          </cell>
          <cell r="C4" t="str">
            <v>[Drop-Down]</v>
          </cell>
          <cell r="D4" t="str">
            <v>[Drop-Down]</v>
          </cell>
          <cell r="F4" t="str">
            <v>[Drop-Down]</v>
          </cell>
          <cell r="G4" t="str">
            <v>[Drop-Down]</v>
          </cell>
          <cell r="I4" t="str">
            <v>[Drop-Down]</v>
          </cell>
          <cell r="J4" t="str">
            <v>[Drop-Down]</v>
          </cell>
        </row>
        <row r="5">
          <cell r="A5" t="str">
            <v>Low</v>
          </cell>
          <cell r="C5" t="str">
            <v>Low</v>
          </cell>
          <cell r="D5" t="str">
            <v>Increase</v>
          </cell>
          <cell r="F5" t="str">
            <v>Unlikely</v>
          </cell>
          <cell r="G5" t="str">
            <v>Current</v>
          </cell>
          <cell r="I5" t="str">
            <v>Buildings</v>
          </cell>
          <cell r="J5" t="str">
            <v>Not started</v>
          </cell>
        </row>
        <row r="6">
          <cell r="A6" t="str">
            <v>Medium</v>
          </cell>
          <cell r="C6" t="str">
            <v>Moderate</v>
          </cell>
          <cell r="D6" t="str">
            <v>Decrease</v>
          </cell>
          <cell r="F6" t="str">
            <v>Possible</v>
          </cell>
          <cell r="G6" t="str">
            <v>Short-term</v>
          </cell>
          <cell r="I6" t="str">
            <v>Transport</v>
          </cell>
          <cell r="J6" t="str">
            <v>Ongoing</v>
          </cell>
        </row>
        <row r="7">
          <cell r="A7" t="str">
            <v>High</v>
          </cell>
          <cell r="C7" t="str">
            <v>High</v>
          </cell>
          <cell r="D7" t="str">
            <v>No change</v>
          </cell>
          <cell r="F7" t="str">
            <v>Likely</v>
          </cell>
          <cell r="G7" t="str">
            <v>Medium-term</v>
          </cell>
          <cell r="I7" t="str">
            <v>Energy</v>
          </cell>
          <cell r="J7" t="str">
            <v>Completed</v>
          </cell>
        </row>
        <row r="8">
          <cell r="C8" t="str">
            <v>Not Known</v>
          </cell>
          <cell r="D8" t="str">
            <v>Not known</v>
          </cell>
          <cell r="F8" t="str">
            <v>Not known</v>
          </cell>
          <cell r="G8" t="str">
            <v>Long-term</v>
          </cell>
          <cell r="I8" t="str">
            <v>Water</v>
          </cell>
          <cell r="J8" t="str">
            <v>Cancelled</v>
          </cell>
        </row>
        <row r="9">
          <cell r="G9" t="str">
            <v>Not known</v>
          </cell>
          <cell r="I9" t="str">
            <v>Waste</v>
          </cell>
        </row>
        <row r="10">
          <cell r="A10" t="str">
            <v>[Drop-Down]</v>
          </cell>
          <cell r="I10" t="str">
            <v>Land Use Planning</v>
          </cell>
        </row>
        <row r="11">
          <cell r="A11" t="str">
            <v>Little</v>
          </cell>
          <cell r="I11" t="str">
            <v>Agriculture &amp; Forestry</v>
          </cell>
        </row>
        <row r="12">
          <cell r="A12" t="str">
            <v>Fair</v>
          </cell>
          <cell r="C12" t="str">
            <v>[√/×]</v>
          </cell>
          <cell r="D12" t="str">
            <v>[Please select]</v>
          </cell>
          <cell r="I12" t="str">
            <v>Environment &amp; Biodiversity</v>
          </cell>
        </row>
        <row r="13">
          <cell r="A13" t="str">
            <v>Strong</v>
          </cell>
          <cell r="C13" t="str">
            <v>√</v>
          </cell>
          <cell r="D13" t="str">
            <v>☼</v>
          </cell>
          <cell r="I13" t="str">
            <v>Health</v>
          </cell>
        </row>
        <row r="14">
          <cell r="A14" t="str">
            <v>Not applicable</v>
          </cell>
          <cell r="C14" t="str">
            <v>×</v>
          </cell>
          <cell r="D14">
            <v>0</v>
          </cell>
          <cell r="I14" t="str">
            <v>Civil Protection &amp; Emergency</v>
          </cell>
        </row>
        <row r="15">
          <cell r="I15" t="str">
            <v>Tourism</v>
          </cell>
        </row>
        <row r="16">
          <cell r="I16" t="str">
            <v>Other</v>
          </cell>
        </row>
        <row r="19">
          <cell r="I19" t="str">
            <v>[Drop-Down]</v>
          </cell>
        </row>
        <row r="20">
          <cell r="I20" t="str">
            <v>English</v>
          </cell>
        </row>
        <row r="21">
          <cell r="I21" t="str">
            <v>National Language</v>
          </cell>
        </row>
        <row r="24">
          <cell r="I24" t="str">
            <v>[Drop-Down]</v>
          </cell>
        </row>
        <row r="25">
          <cell r="I25" t="str">
            <v>Not known</v>
          </cell>
        </row>
        <row r="26">
          <cell r="I26">
            <v>1990</v>
          </cell>
        </row>
        <row r="27">
          <cell r="I27">
            <v>1991</v>
          </cell>
        </row>
        <row r="28">
          <cell r="I28">
            <v>1992</v>
          </cell>
        </row>
        <row r="29">
          <cell r="I29">
            <v>1993</v>
          </cell>
        </row>
        <row r="30">
          <cell r="I30">
            <v>1994</v>
          </cell>
        </row>
        <row r="31">
          <cell r="I31">
            <v>1995</v>
          </cell>
        </row>
        <row r="32">
          <cell r="I32">
            <v>1996</v>
          </cell>
        </row>
        <row r="33">
          <cell r="I33">
            <v>1997</v>
          </cell>
        </row>
        <row r="34">
          <cell r="I34">
            <v>1998</v>
          </cell>
        </row>
        <row r="35">
          <cell r="I35">
            <v>1999</v>
          </cell>
        </row>
        <row r="36">
          <cell r="I36">
            <v>2000</v>
          </cell>
        </row>
        <row r="37">
          <cell r="I37">
            <v>2001</v>
          </cell>
        </row>
        <row r="38">
          <cell r="I38">
            <v>2002</v>
          </cell>
        </row>
        <row r="39">
          <cell r="I39">
            <v>2003</v>
          </cell>
        </row>
        <row r="40">
          <cell r="I40">
            <v>2004</v>
          </cell>
        </row>
        <row r="41">
          <cell r="I41">
            <v>2005</v>
          </cell>
        </row>
        <row r="42">
          <cell r="I42">
            <v>2006</v>
          </cell>
        </row>
        <row r="43">
          <cell r="I43">
            <v>2007</v>
          </cell>
        </row>
        <row r="44">
          <cell r="I44">
            <v>2008</v>
          </cell>
        </row>
        <row r="45">
          <cell r="I45">
            <v>2009</v>
          </cell>
        </row>
        <row r="46">
          <cell r="I46">
            <v>2010</v>
          </cell>
        </row>
        <row r="47">
          <cell r="I47">
            <v>2011</v>
          </cell>
        </row>
        <row r="48">
          <cell r="I48">
            <v>2012</v>
          </cell>
        </row>
        <row r="49">
          <cell r="I49">
            <v>2013</v>
          </cell>
        </row>
        <row r="50">
          <cell r="I50">
            <v>2014</v>
          </cell>
        </row>
        <row r="51">
          <cell r="I51">
            <v>2015</v>
          </cell>
        </row>
        <row r="52">
          <cell r="I52">
            <v>2016</v>
          </cell>
        </row>
        <row r="53">
          <cell r="I53">
            <v>2017</v>
          </cell>
        </row>
        <row r="54">
          <cell r="I54">
            <v>2018</v>
          </cell>
        </row>
        <row r="55">
          <cell r="I55">
            <v>2019</v>
          </cell>
        </row>
        <row r="56">
          <cell r="I56">
            <v>2020</v>
          </cell>
        </row>
        <row r="57">
          <cell r="I57">
            <v>2021</v>
          </cell>
        </row>
        <row r="58">
          <cell r="I58">
            <v>2022</v>
          </cell>
        </row>
        <row r="59">
          <cell r="I59">
            <v>2023</v>
          </cell>
        </row>
        <row r="60">
          <cell r="I60">
            <v>2024</v>
          </cell>
        </row>
        <row r="61">
          <cell r="I61">
            <v>2025</v>
          </cell>
        </row>
        <row r="62">
          <cell r="I62">
            <v>2026</v>
          </cell>
        </row>
        <row r="63">
          <cell r="I63">
            <v>2027</v>
          </cell>
        </row>
        <row r="64">
          <cell r="I64">
            <v>2028</v>
          </cell>
        </row>
        <row r="65">
          <cell r="I65">
            <v>2029</v>
          </cell>
        </row>
        <row r="66">
          <cell r="I66">
            <v>2030</v>
          </cell>
        </row>
        <row r="67">
          <cell r="I67">
            <v>2031</v>
          </cell>
        </row>
        <row r="68">
          <cell r="I68">
            <v>2032</v>
          </cell>
        </row>
        <row r="69">
          <cell r="I69">
            <v>2033</v>
          </cell>
        </row>
        <row r="70">
          <cell r="I70">
            <v>2034</v>
          </cell>
        </row>
        <row r="71">
          <cell r="I71">
            <v>2035</v>
          </cell>
        </row>
        <row r="72">
          <cell r="I72">
            <v>2036</v>
          </cell>
        </row>
        <row r="73">
          <cell r="I73">
            <v>2037</v>
          </cell>
        </row>
        <row r="74">
          <cell r="I74">
            <v>2038</v>
          </cell>
        </row>
        <row r="75">
          <cell r="I75">
            <v>2039</v>
          </cell>
        </row>
        <row r="76">
          <cell r="I76">
            <v>2040</v>
          </cell>
        </row>
        <row r="77">
          <cell r="I77">
            <v>2041</v>
          </cell>
        </row>
        <row r="78">
          <cell r="I78">
            <v>2042</v>
          </cell>
        </row>
        <row r="79">
          <cell r="I79">
            <v>2043</v>
          </cell>
        </row>
        <row r="80">
          <cell r="I80">
            <v>2044</v>
          </cell>
        </row>
        <row r="81">
          <cell r="I81">
            <v>2045</v>
          </cell>
        </row>
        <row r="82">
          <cell r="I82">
            <v>2046</v>
          </cell>
        </row>
        <row r="83">
          <cell r="I83">
            <v>2047</v>
          </cell>
        </row>
        <row r="84">
          <cell r="I84">
            <v>2048</v>
          </cell>
        </row>
        <row r="85">
          <cell r="I85">
            <v>2049</v>
          </cell>
        </row>
        <row r="86">
          <cell r="I86">
            <v>2050</v>
          </cell>
        </row>
        <row r="89">
          <cell r="I89" t="str">
            <v>[Drop-Down]</v>
          </cell>
        </row>
        <row r="90">
          <cell r="I90">
            <v>1990</v>
          </cell>
        </row>
        <row r="91">
          <cell r="I91">
            <v>1991</v>
          </cell>
        </row>
        <row r="92">
          <cell r="I92">
            <v>1992</v>
          </cell>
        </row>
        <row r="93">
          <cell r="I93">
            <v>1993</v>
          </cell>
        </row>
        <row r="94">
          <cell r="I94">
            <v>1994</v>
          </cell>
        </row>
        <row r="95">
          <cell r="I95">
            <v>1995</v>
          </cell>
        </row>
        <row r="96">
          <cell r="I96">
            <v>1996</v>
          </cell>
        </row>
        <row r="97">
          <cell r="I97">
            <v>1997</v>
          </cell>
        </row>
        <row r="98">
          <cell r="I98">
            <v>1998</v>
          </cell>
        </row>
        <row r="99">
          <cell r="I99">
            <v>1999</v>
          </cell>
        </row>
        <row r="100">
          <cell r="I100">
            <v>2000</v>
          </cell>
        </row>
        <row r="101">
          <cell r="I101">
            <v>2001</v>
          </cell>
        </row>
        <row r="102">
          <cell r="I102">
            <v>2002</v>
          </cell>
        </row>
        <row r="103">
          <cell r="I103">
            <v>2003</v>
          </cell>
        </row>
        <row r="104">
          <cell r="I104">
            <v>2004</v>
          </cell>
        </row>
        <row r="105">
          <cell r="I105">
            <v>2005</v>
          </cell>
        </row>
        <row r="106">
          <cell r="I106">
            <v>2006</v>
          </cell>
        </row>
        <row r="107">
          <cell r="I107">
            <v>2007</v>
          </cell>
        </row>
        <row r="108">
          <cell r="I108">
            <v>2008</v>
          </cell>
        </row>
        <row r="109">
          <cell r="I109">
            <v>2009</v>
          </cell>
        </row>
        <row r="110">
          <cell r="I110">
            <v>2010</v>
          </cell>
        </row>
        <row r="111">
          <cell r="I111">
            <v>2011</v>
          </cell>
        </row>
        <row r="112">
          <cell r="I112">
            <v>2012</v>
          </cell>
        </row>
        <row r="113">
          <cell r="I113">
            <v>2013</v>
          </cell>
        </row>
        <row r="114">
          <cell r="I114">
            <v>2014</v>
          </cell>
        </row>
        <row r="115">
          <cell r="I115">
            <v>2015</v>
          </cell>
        </row>
        <row r="116">
          <cell r="I116">
            <v>2016</v>
          </cell>
        </row>
        <row r="117">
          <cell r="I117">
            <v>2017</v>
          </cell>
        </row>
        <row r="118">
          <cell r="I118">
            <v>2018</v>
          </cell>
        </row>
        <row r="119">
          <cell r="I119">
            <v>2019</v>
          </cell>
        </row>
        <row r="120">
          <cell r="I120">
            <v>2020</v>
          </cell>
        </row>
        <row r="121">
          <cell r="I121">
            <v>2021</v>
          </cell>
        </row>
        <row r="122">
          <cell r="I122">
            <v>2022</v>
          </cell>
        </row>
        <row r="123">
          <cell r="I123">
            <v>2023</v>
          </cell>
        </row>
        <row r="124">
          <cell r="I124">
            <v>2024</v>
          </cell>
        </row>
        <row r="125">
          <cell r="I125">
            <v>2025</v>
          </cell>
        </row>
        <row r="126">
          <cell r="I126">
            <v>2026</v>
          </cell>
        </row>
        <row r="127">
          <cell r="I127">
            <v>2027</v>
          </cell>
        </row>
        <row r="128">
          <cell r="I128">
            <v>2028</v>
          </cell>
        </row>
        <row r="129">
          <cell r="I129">
            <v>2029</v>
          </cell>
        </row>
        <row r="130">
          <cell r="I130">
            <v>2030</v>
          </cell>
        </row>
        <row r="131">
          <cell r="I131">
            <v>2031</v>
          </cell>
        </row>
        <row r="132">
          <cell r="I132">
            <v>2032</v>
          </cell>
        </row>
        <row r="133">
          <cell r="I133">
            <v>2033</v>
          </cell>
        </row>
        <row r="134">
          <cell r="I134">
            <v>2034</v>
          </cell>
        </row>
        <row r="135">
          <cell r="I135">
            <v>2035</v>
          </cell>
        </row>
        <row r="136">
          <cell r="I136">
            <v>2036</v>
          </cell>
        </row>
        <row r="137">
          <cell r="I137">
            <v>2037</v>
          </cell>
        </row>
        <row r="138">
          <cell r="I138">
            <v>2038</v>
          </cell>
        </row>
        <row r="139">
          <cell r="I139">
            <v>2039</v>
          </cell>
        </row>
        <row r="140">
          <cell r="I140">
            <v>2040</v>
          </cell>
        </row>
        <row r="141">
          <cell r="I141">
            <v>2041</v>
          </cell>
        </row>
        <row r="142">
          <cell r="I142">
            <v>2042</v>
          </cell>
        </row>
        <row r="143">
          <cell r="I143">
            <v>2043</v>
          </cell>
        </row>
        <row r="144">
          <cell r="I144">
            <v>2044</v>
          </cell>
        </row>
        <row r="145">
          <cell r="I145">
            <v>2045</v>
          </cell>
        </row>
        <row r="146">
          <cell r="I146">
            <v>2046</v>
          </cell>
        </row>
        <row r="147">
          <cell r="I147">
            <v>2047</v>
          </cell>
        </row>
        <row r="148">
          <cell r="I148">
            <v>2048</v>
          </cell>
        </row>
        <row r="149">
          <cell r="I149">
            <v>2049</v>
          </cell>
        </row>
        <row r="150">
          <cell r="I150">
            <v>2050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Signatory Profile"/>
      <sheetName val="Signatory Scoreboard"/>
      <sheetName val="Strategy"/>
      <sheetName val="Risks &amp; Vulnerabilities"/>
      <sheetName val="Actions"/>
      <sheetName val="Synthesis Report"/>
      <sheetName val="Indicators"/>
      <sheetName val="Glossary"/>
      <sheetName val="Drop-down Menus"/>
    </sheetNames>
    <sheetDataSet>
      <sheetData sheetId="0"/>
      <sheetData sheetId="1"/>
      <sheetData sheetId="2"/>
      <sheetData sheetId="3"/>
      <sheetData sheetId="4"/>
      <sheetData sheetId="5"/>
      <sheetData sheetId="6"/>
      <sheetData sheetId="7"/>
      <sheetData sheetId="8"/>
      <sheetData sheetId="9">
        <row r="4">
          <cell r="A4" t="str">
            <v>[Drop-Down]</v>
          </cell>
          <cell r="I4" t="str">
            <v>[Drop-Down]</v>
          </cell>
        </row>
        <row r="5">
          <cell r="A5" t="str">
            <v>Low</v>
          </cell>
          <cell r="I5" t="str">
            <v>Infrastructure</v>
          </cell>
        </row>
        <row r="6">
          <cell r="A6" t="str">
            <v>Medium</v>
          </cell>
          <cell r="I6" t="str">
            <v>Public Services</v>
          </cell>
        </row>
        <row r="7">
          <cell r="A7" t="str">
            <v>High</v>
          </cell>
          <cell r="I7" t="str">
            <v>Land Use Planning</v>
          </cell>
        </row>
        <row r="8">
          <cell r="I8" t="str">
            <v>Environment &amp; Biodiversity</v>
          </cell>
        </row>
        <row r="9">
          <cell r="I9" t="str">
            <v>Agriculture &amp; Forestry</v>
          </cell>
        </row>
        <row r="10">
          <cell r="A10" t="str">
            <v>[Drop-Down]</v>
          </cell>
          <cell r="I10" t="str">
            <v>Economy</v>
          </cell>
        </row>
        <row r="11">
          <cell r="A11" t="str">
            <v>Little</v>
          </cell>
          <cell r="I11" t="str">
            <v>Other (cross-cutting)</v>
          </cell>
        </row>
        <row r="12">
          <cell r="A12" t="str">
            <v>Fair</v>
          </cell>
          <cell r="C12" t="str">
            <v>[√/×]</v>
          </cell>
          <cell r="D12" t="str">
            <v>[Please select]</v>
          </cell>
        </row>
        <row r="13">
          <cell r="A13" t="str">
            <v>Strong</v>
          </cell>
          <cell r="C13" t="str">
            <v>√</v>
          </cell>
          <cell r="D13" t="str">
            <v>☼</v>
          </cell>
        </row>
        <row r="14">
          <cell r="A14" t="str">
            <v>Not applicable</v>
          </cell>
          <cell r="C14" t="str">
            <v>×</v>
          </cell>
          <cell r="D14">
            <v>0</v>
          </cell>
          <cell r="I14" t="str">
            <v>[Drop-Down]</v>
          </cell>
        </row>
        <row r="15">
          <cell r="I15" t="str">
            <v>English</v>
          </cell>
        </row>
        <row r="16">
          <cell r="I16" t="str">
            <v>National Language</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Signatory Profile"/>
      <sheetName val="Signatory Scoreboard"/>
      <sheetName val="Strategy"/>
      <sheetName val="Risks &amp; Vulnerabilities"/>
      <sheetName val="Actions"/>
      <sheetName val="Synthesis Report"/>
      <sheetName val="Indicators"/>
      <sheetName val="Glossary"/>
      <sheetName val="Drop-down Menus"/>
    </sheetNames>
    <sheetDataSet>
      <sheetData sheetId="0"/>
      <sheetData sheetId="1"/>
      <sheetData sheetId="2"/>
      <sheetData sheetId="3"/>
      <sheetData sheetId="4"/>
      <sheetData sheetId="5"/>
      <sheetData sheetId="6"/>
      <sheetData sheetId="7"/>
      <sheetData sheetId="8"/>
      <sheetData sheetId="9">
        <row r="4">
          <cell r="A4" t="str">
            <v>[Drop-Down]</v>
          </cell>
          <cell r="I4" t="str">
            <v>[Drop-Down]</v>
          </cell>
        </row>
        <row r="5">
          <cell r="A5" t="str">
            <v>Low</v>
          </cell>
          <cell r="I5" t="str">
            <v>Infrastructure</v>
          </cell>
        </row>
        <row r="6">
          <cell r="A6" t="str">
            <v>Medium</v>
          </cell>
          <cell r="I6" t="str">
            <v>Public Services</v>
          </cell>
        </row>
        <row r="7">
          <cell r="A7" t="str">
            <v>High</v>
          </cell>
          <cell r="I7" t="str">
            <v>Land Use Planning</v>
          </cell>
        </row>
        <row r="8">
          <cell r="I8" t="str">
            <v>Environment &amp; Biodiversity</v>
          </cell>
        </row>
        <row r="9">
          <cell r="I9" t="str">
            <v>Agriculture &amp; Forestry</v>
          </cell>
        </row>
        <row r="10">
          <cell r="A10" t="str">
            <v>[Drop-Down]</v>
          </cell>
          <cell r="I10" t="str">
            <v>Economy</v>
          </cell>
        </row>
        <row r="11">
          <cell r="A11" t="str">
            <v>Little</v>
          </cell>
          <cell r="I11" t="str">
            <v>Other (cross-cutting)</v>
          </cell>
        </row>
        <row r="12">
          <cell r="A12" t="str">
            <v>Fair</v>
          </cell>
          <cell r="C12" t="str">
            <v>[√/×]</v>
          </cell>
          <cell r="D12" t="str">
            <v>[Please select]</v>
          </cell>
        </row>
        <row r="13">
          <cell r="A13" t="str">
            <v>Strong</v>
          </cell>
          <cell r="C13" t="str">
            <v>√</v>
          </cell>
          <cell r="D13" t="str">
            <v>☼</v>
          </cell>
        </row>
        <row r="14">
          <cell r="A14" t="str">
            <v>Not applicable</v>
          </cell>
          <cell r="C14" t="str">
            <v>×</v>
          </cell>
          <cell r="D14">
            <v>0</v>
          </cell>
          <cell r="I14" t="str">
            <v>[Drop-Down]</v>
          </cell>
        </row>
        <row r="15">
          <cell r="I15" t="str">
            <v>English</v>
          </cell>
        </row>
        <row r="16">
          <cell r="I16" t="str">
            <v>National Language</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BoE form"/>
      <sheetName val="SEAP-Report"/>
      <sheetName val="M-Strategy"/>
      <sheetName val="BEI"/>
      <sheetName val="MEI"/>
      <sheetName val="MEI2"/>
      <sheetName val="MEI3"/>
      <sheetName val="M-SEAP"/>
      <sheetName val="M-Action form"/>
      <sheetName val="M-Report"/>
      <sheetName val="Categories"/>
      <sheetName val="EFs"/>
      <sheetName val="EFsold"/>
      <sheetName val="List of pre-checks"/>
      <sheetName val="Panel1"/>
      <sheetName val="dict"/>
      <sheetName val="pro-indicators"/>
      <sheetName val="extra"/>
      <sheetName val="extra2"/>
    </sheetNames>
    <sheetDataSet>
      <sheetData sheetId="0" refreshError="1"/>
      <sheetData sheetId="1" refreshError="1">
        <row r="33">
          <cell r="F33" t="b">
            <v>1</v>
          </cell>
        </row>
      </sheetData>
      <sheetData sheetId="2" refreshError="1"/>
      <sheetData sheetId="3" refreshError="1">
        <row r="4">
          <cell r="J4" t="b">
            <v>0</v>
          </cell>
          <cell r="K4" t="b">
            <v>0</v>
          </cell>
          <cell r="L4" t="b">
            <v>0</v>
          </cell>
          <cell r="M4" t="b">
            <v>0</v>
          </cell>
          <cell r="N4" t="b">
            <v>0</v>
          </cell>
          <cell r="O4" t="b">
            <v>0</v>
          </cell>
          <cell r="P4" t="b">
            <v>0</v>
          </cell>
          <cell r="Q4" t="b">
            <v>0</v>
          </cell>
          <cell r="R4" t="b">
            <v>0</v>
          </cell>
          <cell r="S4" t="b">
            <v>0</v>
          </cell>
        </row>
      </sheetData>
      <sheetData sheetId="4" refreshError="1"/>
      <sheetData sheetId="5" refreshError="1">
        <row r="4">
          <cell r="C4" t="b">
            <v>0</v>
          </cell>
          <cell r="AF4" t="b">
            <v>1</v>
          </cell>
        </row>
        <row r="138">
          <cell r="C138">
            <v>0</v>
          </cell>
        </row>
      </sheetData>
      <sheetData sheetId="6" refreshError="1"/>
      <sheetData sheetId="7" refreshError="1"/>
      <sheetData sheetId="8" refreshError="1"/>
      <sheetData sheetId="9" refreshError="1"/>
      <sheetData sheetId="10" refreshError="1"/>
      <sheetData sheetId="11" refreshError="1">
        <row r="7">
          <cell r="B7" t="str">
            <v>Building envelope</v>
          </cell>
          <cell r="J7" t="str">
            <v>Awareness raising / training</v>
          </cell>
        </row>
        <row r="8">
          <cell r="B8" t="str">
            <v>Renewable energy for space heating and hot water</v>
          </cell>
          <cell r="J8" t="str">
            <v>Energy management</v>
          </cell>
        </row>
        <row r="9">
          <cell r="B9" t="str">
            <v>Energy efficiency in space heating and hot water</v>
          </cell>
          <cell r="J9" t="str">
            <v xml:space="preserve">Energy certification / labelling </v>
          </cell>
        </row>
        <row r="10">
          <cell r="B10" t="str">
            <v>Energy efficient lighting systems</v>
          </cell>
          <cell r="J10" t="str">
            <v>Energy suppliers obligations</v>
          </cell>
        </row>
        <row r="11">
          <cell r="B11" t="str">
            <v>Energy efficient electrical appliances</v>
          </cell>
          <cell r="J11" t="str">
            <v>Energy / carbon taxes</v>
          </cell>
        </row>
        <row r="12">
          <cell r="B12" t="str">
            <v>Integrated action (all above)</v>
          </cell>
          <cell r="J12" t="str">
            <v>Grants and subsidies</v>
          </cell>
        </row>
        <row r="13">
          <cell r="B13" t="str">
            <v>Information and Communication Technologies</v>
          </cell>
          <cell r="J13" t="str">
            <v>Third party financing. PPP</v>
          </cell>
        </row>
        <row r="14">
          <cell r="B14" t="str">
            <v>Behavioural changes</v>
          </cell>
          <cell r="J14" t="str">
            <v>Public procurement</v>
          </cell>
        </row>
        <row r="15">
          <cell r="B15" t="str">
            <v>Other</v>
          </cell>
          <cell r="J15" t="str">
            <v>Building standards</v>
          </cell>
        </row>
        <row r="16">
          <cell r="J16" t="str">
            <v>Land use planning regulation</v>
          </cell>
        </row>
        <row r="17">
          <cell r="J17" t="str">
            <v>Not applicable</v>
          </cell>
        </row>
        <row r="18">
          <cell r="J18" t="str">
            <v>Other</v>
          </cell>
        </row>
        <row r="21">
          <cell r="B21" t="str">
            <v xml:space="preserve">Energy efficiency </v>
          </cell>
          <cell r="J21" t="str">
            <v>Energy management</v>
          </cell>
        </row>
        <row r="22">
          <cell r="B22" t="str">
            <v>Integrated renewable power</v>
          </cell>
          <cell r="J22" t="str">
            <v>Energy suppliers obligations</v>
          </cell>
        </row>
        <row r="23">
          <cell r="B23" t="str">
            <v>Information and Communication Technologies</v>
          </cell>
          <cell r="J23" t="str">
            <v>Third party financing. PPP</v>
          </cell>
        </row>
        <row r="24">
          <cell r="B24" t="str">
            <v>Other</v>
          </cell>
          <cell r="J24" t="str">
            <v>Public procurement</v>
          </cell>
        </row>
        <row r="25">
          <cell r="J25" t="str">
            <v>Not applicable</v>
          </cell>
        </row>
        <row r="26">
          <cell r="J26" t="str">
            <v>Other</v>
          </cell>
        </row>
        <row r="29">
          <cell r="B29" t="str">
            <v>Energy efficiency in industrial processes</v>
          </cell>
          <cell r="J29" t="str">
            <v>Awareness raising / training</v>
          </cell>
        </row>
        <row r="30">
          <cell r="B30" t="str">
            <v>Energy efficiency in buildings</v>
          </cell>
          <cell r="J30" t="str">
            <v>Energy management</v>
          </cell>
        </row>
        <row r="31">
          <cell r="B31" t="str">
            <v xml:space="preserve">Renewable energy </v>
          </cell>
          <cell r="J31" t="str">
            <v xml:space="preserve">Energy certification / labelling </v>
          </cell>
        </row>
        <row r="32">
          <cell r="B32" t="str">
            <v>Information and Communication Technologies</v>
          </cell>
          <cell r="J32" t="str">
            <v>Energy performance standards</v>
          </cell>
        </row>
        <row r="33">
          <cell r="B33" t="str">
            <v>Other</v>
          </cell>
          <cell r="J33" t="str">
            <v>Energy / carbon taxes</v>
          </cell>
        </row>
        <row r="34">
          <cell r="J34" t="str">
            <v>Grants and subsidies</v>
          </cell>
        </row>
        <row r="35">
          <cell r="J35" t="str">
            <v>Third party financing. PPP</v>
          </cell>
        </row>
        <row r="36">
          <cell r="J36" t="str">
            <v>Not applicable</v>
          </cell>
        </row>
        <row r="37">
          <cell r="J37" t="str">
            <v>Other</v>
          </cell>
        </row>
        <row r="40">
          <cell r="B40" t="str">
            <v>Cleaner/efficient vehicles</v>
          </cell>
          <cell r="J40" t="str">
            <v>Awareness raising / training</v>
          </cell>
        </row>
        <row r="41">
          <cell r="B41" t="str">
            <v>Electric vehicles (incl. infrastructure)</v>
          </cell>
          <cell r="J41" t="str">
            <v>Integrated ticketing and charging</v>
          </cell>
        </row>
        <row r="42">
          <cell r="B42" t="str">
            <v>Modal shift to public transport</v>
          </cell>
          <cell r="J42" t="str">
            <v>Grants and subsidies</v>
          </cell>
        </row>
        <row r="43">
          <cell r="B43" t="str">
            <v xml:space="preserve">Modal shift to walking &amp; cycling </v>
          </cell>
          <cell r="J43" t="str">
            <v>Road pricing</v>
          </cell>
        </row>
        <row r="44">
          <cell r="B44" t="str">
            <v>Car sharing/pooling</v>
          </cell>
          <cell r="J44" t="str">
            <v>Land use planning regulation</v>
          </cell>
        </row>
        <row r="45">
          <cell r="B45" t="str">
            <v>Improvement of logistics and urban freight transport</v>
          </cell>
          <cell r="J45" t="str">
            <v>Transport / mobility planning regulation</v>
          </cell>
        </row>
        <row r="46">
          <cell r="B46" t="str">
            <v>Road network optimisation</v>
          </cell>
          <cell r="J46" t="str">
            <v>Public procurement</v>
          </cell>
        </row>
        <row r="47">
          <cell r="B47" t="str">
            <v>Mixed use development and sprawl containment</v>
          </cell>
          <cell r="J47" t="str">
            <v>Voluntary agreements with stakeholders</v>
          </cell>
        </row>
        <row r="48">
          <cell r="B48" t="str">
            <v>Information and Communication Technologies</v>
          </cell>
          <cell r="J48" t="str">
            <v>Not applicable</v>
          </cell>
        </row>
        <row r="49">
          <cell r="B49" t="str">
            <v>Eco-driving</v>
          </cell>
          <cell r="J49" t="str">
            <v>Other</v>
          </cell>
        </row>
        <row r="50">
          <cell r="B50" t="str">
            <v>Other</v>
          </cell>
        </row>
        <row r="54">
          <cell r="B54" t="str">
            <v>Hydroelectric power</v>
          </cell>
          <cell r="J54" t="str">
            <v>Awareness raising / training</v>
          </cell>
        </row>
        <row r="55">
          <cell r="B55" t="str">
            <v>Wind power</v>
          </cell>
          <cell r="J55" t="str">
            <v xml:space="preserve">Energy suppliers obligations </v>
          </cell>
        </row>
        <row r="56">
          <cell r="B56" t="str">
            <v>Photovoltaics</v>
          </cell>
          <cell r="J56" t="str">
            <v>Grants and subsidies</v>
          </cell>
        </row>
        <row r="57">
          <cell r="B57" t="str">
            <v>Biomass power plant</v>
          </cell>
          <cell r="J57" t="str">
            <v>Third party financing. PPP</v>
          </cell>
        </row>
        <row r="58">
          <cell r="B58" t="str">
            <v>Combined Heat and Power</v>
          </cell>
          <cell r="J58" t="str">
            <v>Building standards</v>
          </cell>
        </row>
        <row r="59">
          <cell r="B59" t="str">
            <v>Smart grids</v>
          </cell>
          <cell r="J59" t="str">
            <v>Land use planning</v>
          </cell>
        </row>
        <row r="60">
          <cell r="B60" t="str">
            <v>Other</v>
          </cell>
          <cell r="J60" t="str">
            <v>Not applicable</v>
          </cell>
        </row>
        <row r="61">
          <cell r="J61" t="str">
            <v>Other</v>
          </cell>
        </row>
        <row r="65">
          <cell r="B65" t="str">
            <v>Combined Heat and Power</v>
          </cell>
          <cell r="J65" t="str">
            <v>Awareness raising / training</v>
          </cell>
        </row>
        <row r="66">
          <cell r="B66" t="str">
            <v>District heating/cooling plant</v>
          </cell>
          <cell r="J66" t="str">
            <v xml:space="preserve">Energy suppliers obligations </v>
          </cell>
        </row>
        <row r="67">
          <cell r="B67" t="str">
            <v>District heating/cooling network (new, expansion, refurbishment)</v>
          </cell>
          <cell r="J67" t="str">
            <v>Grants and subsidies</v>
          </cell>
        </row>
        <row r="68">
          <cell r="B68" t="str">
            <v>Other</v>
          </cell>
          <cell r="J68" t="str">
            <v>Third party financing. PPP</v>
          </cell>
        </row>
        <row r="69">
          <cell r="J69" t="str">
            <v>Building standards</v>
          </cell>
        </row>
        <row r="70">
          <cell r="J70" t="str">
            <v>Land use planning regulation</v>
          </cell>
        </row>
        <row r="71">
          <cell r="J71" t="str">
            <v>Not applicable</v>
          </cell>
        </row>
        <row r="72">
          <cell r="J72" t="str">
            <v>Other</v>
          </cell>
        </row>
        <row r="75">
          <cell r="B75" t="str">
            <v>Urban regeneration</v>
          </cell>
          <cell r="J75" t="str">
            <v>Awareness raising / training</v>
          </cell>
        </row>
        <row r="76">
          <cell r="B76" t="str">
            <v>Waste &amp; wastewater management</v>
          </cell>
          <cell r="J76" t="str">
            <v>Land use planning</v>
          </cell>
        </row>
        <row r="77">
          <cell r="B77" t="str">
            <v>Tree planting in urban areas</v>
          </cell>
          <cell r="J77" t="str">
            <v>Not applicable</v>
          </cell>
        </row>
        <row r="78">
          <cell r="B78" t="str">
            <v>Agriculture and forestry related</v>
          </cell>
          <cell r="J78" t="str">
            <v>Other</v>
          </cell>
        </row>
        <row r="79">
          <cell r="B79" t="str">
            <v>Other</v>
          </cell>
        </row>
      </sheetData>
      <sheetData sheetId="12" refreshError="1"/>
      <sheetData sheetId="13" refreshError="1"/>
      <sheetData sheetId="14" refreshError="1"/>
      <sheetData sheetId="15" refreshError="1"/>
      <sheetData sheetId="16" refreshError="1"/>
      <sheetData sheetId="17" refreshError="1"/>
      <sheetData sheetId="18" refreshError="1">
        <row r="4">
          <cell r="A4" t="str">
            <v>ONGOING</v>
          </cell>
        </row>
        <row r="5">
          <cell r="A5" t="str">
            <v>COMPLETED</v>
          </cell>
        </row>
        <row r="6">
          <cell r="A6" t="str">
            <v>POSTPONED</v>
          </cell>
        </row>
        <row r="7">
          <cell r="A7" t="str">
            <v>NOT_STARTED</v>
          </cell>
        </row>
        <row r="8">
          <cell r="A8" t="str">
            <v>NEW</v>
          </cell>
        </row>
        <row r="12">
          <cell r="A12">
            <v>1999</v>
          </cell>
        </row>
        <row r="13">
          <cell r="A13">
            <v>2000</v>
          </cell>
        </row>
        <row r="14">
          <cell r="A14">
            <v>2001</v>
          </cell>
        </row>
        <row r="15">
          <cell r="A15">
            <v>2002</v>
          </cell>
        </row>
        <row r="16">
          <cell r="A16">
            <v>2003</v>
          </cell>
        </row>
        <row r="17">
          <cell r="A17">
            <v>2004</v>
          </cell>
        </row>
        <row r="18">
          <cell r="A18">
            <v>2005</v>
          </cell>
        </row>
        <row r="19">
          <cell r="A19">
            <v>2006</v>
          </cell>
        </row>
        <row r="20">
          <cell r="A20">
            <v>2007</v>
          </cell>
        </row>
        <row r="21">
          <cell r="A21">
            <v>2008</v>
          </cell>
        </row>
        <row r="22">
          <cell r="A22">
            <v>2009</v>
          </cell>
        </row>
        <row r="23">
          <cell r="A23">
            <v>2010</v>
          </cell>
        </row>
        <row r="24">
          <cell r="A24">
            <v>2011</v>
          </cell>
        </row>
        <row r="25">
          <cell r="A25">
            <v>2012</v>
          </cell>
        </row>
        <row r="26">
          <cell r="A26">
            <v>2013</v>
          </cell>
        </row>
        <row r="27">
          <cell r="A27">
            <v>2014</v>
          </cell>
        </row>
        <row r="28">
          <cell r="A28">
            <v>2015</v>
          </cell>
        </row>
        <row r="29">
          <cell r="A29">
            <v>2016</v>
          </cell>
        </row>
        <row r="30">
          <cell r="A30">
            <v>2017</v>
          </cell>
        </row>
        <row r="31">
          <cell r="A31">
            <v>2018</v>
          </cell>
        </row>
        <row r="32">
          <cell r="A32">
            <v>2019</v>
          </cell>
        </row>
        <row r="33">
          <cell r="A33">
            <v>2020</v>
          </cell>
        </row>
        <row r="40">
          <cell r="A40">
            <v>1990</v>
          </cell>
          <cell r="E40">
            <v>1</v>
          </cell>
          <cell r="F40" t="str">
            <v>January</v>
          </cell>
          <cell r="G40">
            <v>2004</v>
          </cell>
        </row>
        <row r="41">
          <cell r="A41">
            <v>1991</v>
          </cell>
          <cell r="E41">
            <v>2</v>
          </cell>
          <cell r="F41" t="str">
            <v>February</v>
          </cell>
          <cell r="G41">
            <v>2005</v>
          </cell>
        </row>
        <row r="42">
          <cell r="A42">
            <v>1992</v>
          </cell>
          <cell r="E42">
            <v>3</v>
          </cell>
          <cell r="F42" t="str">
            <v>March</v>
          </cell>
          <cell r="G42">
            <v>2006</v>
          </cell>
        </row>
        <row r="43">
          <cell r="A43">
            <v>1993</v>
          </cell>
          <cell r="E43">
            <v>4</v>
          </cell>
          <cell r="F43" t="str">
            <v>April</v>
          </cell>
          <cell r="G43">
            <v>2007</v>
          </cell>
        </row>
        <row r="44">
          <cell r="A44">
            <v>1994</v>
          </cell>
          <cell r="E44">
            <v>5</v>
          </cell>
          <cell r="F44" t="str">
            <v>May</v>
          </cell>
          <cell r="G44">
            <v>2008</v>
          </cell>
        </row>
        <row r="45">
          <cell r="A45">
            <v>1995</v>
          </cell>
          <cell r="E45">
            <v>6</v>
          </cell>
          <cell r="F45" t="str">
            <v>June</v>
          </cell>
          <cell r="G45">
            <v>2009</v>
          </cell>
        </row>
        <row r="46">
          <cell r="A46">
            <v>1996</v>
          </cell>
          <cell r="E46">
            <v>7</v>
          </cell>
          <cell r="F46" t="str">
            <v>July</v>
          </cell>
          <cell r="G46">
            <v>2010</v>
          </cell>
        </row>
        <row r="47">
          <cell r="A47">
            <v>1997</v>
          </cell>
          <cell r="E47">
            <v>8</v>
          </cell>
          <cell r="F47" t="str">
            <v>August</v>
          </cell>
          <cell r="G47">
            <v>2011</v>
          </cell>
        </row>
        <row r="48">
          <cell r="A48">
            <v>1998</v>
          </cell>
          <cell r="E48">
            <v>9</v>
          </cell>
          <cell r="F48" t="str">
            <v>September</v>
          </cell>
          <cell r="G48">
            <v>2012</v>
          </cell>
        </row>
        <row r="49">
          <cell r="A49">
            <v>1999</v>
          </cell>
          <cell r="E49">
            <v>10</v>
          </cell>
          <cell r="F49" t="str">
            <v>October</v>
          </cell>
          <cell r="G49">
            <v>2013</v>
          </cell>
        </row>
        <row r="50">
          <cell r="A50">
            <v>2000</v>
          </cell>
          <cell r="E50">
            <v>11</v>
          </cell>
          <cell r="F50" t="str">
            <v>November</v>
          </cell>
          <cell r="G50">
            <v>2014</v>
          </cell>
        </row>
        <row r="51">
          <cell r="A51">
            <v>2001</v>
          </cell>
          <cell r="E51">
            <v>12</v>
          </cell>
          <cell r="F51" t="str">
            <v>December</v>
          </cell>
          <cell r="G51">
            <v>2015</v>
          </cell>
        </row>
        <row r="52">
          <cell r="A52">
            <v>2002</v>
          </cell>
          <cell r="E52">
            <v>13</v>
          </cell>
        </row>
        <row r="53">
          <cell r="A53">
            <v>2003</v>
          </cell>
          <cell r="E53">
            <v>14</v>
          </cell>
        </row>
        <row r="54">
          <cell r="A54">
            <v>2004</v>
          </cell>
          <cell r="E54">
            <v>15</v>
          </cell>
        </row>
        <row r="55">
          <cell r="A55">
            <v>2005</v>
          </cell>
          <cell r="E55">
            <v>16</v>
          </cell>
        </row>
        <row r="56">
          <cell r="A56">
            <v>2006</v>
          </cell>
          <cell r="E56">
            <v>17</v>
          </cell>
        </row>
        <row r="57">
          <cell r="A57">
            <v>2007</v>
          </cell>
          <cell r="E57">
            <v>18</v>
          </cell>
        </row>
        <row r="58">
          <cell r="A58">
            <v>2008</v>
          </cell>
          <cell r="E58">
            <v>19</v>
          </cell>
        </row>
        <row r="59">
          <cell r="A59">
            <v>2009</v>
          </cell>
          <cell r="E59">
            <v>20</v>
          </cell>
        </row>
        <row r="60">
          <cell r="A60">
            <v>2010</v>
          </cell>
          <cell r="E60">
            <v>21</v>
          </cell>
        </row>
        <row r="61">
          <cell r="A61">
            <v>2011</v>
          </cell>
          <cell r="E61">
            <v>22</v>
          </cell>
        </row>
        <row r="62">
          <cell r="A62">
            <v>2012</v>
          </cell>
          <cell r="E62">
            <v>23</v>
          </cell>
        </row>
        <row r="63">
          <cell r="A63">
            <v>2013</v>
          </cell>
          <cell r="E63">
            <v>24</v>
          </cell>
        </row>
        <row r="64">
          <cell r="A64">
            <v>2014</v>
          </cell>
          <cell r="E64">
            <v>25</v>
          </cell>
        </row>
        <row r="65">
          <cell r="A65">
            <v>2015</v>
          </cell>
          <cell r="E65">
            <v>26</v>
          </cell>
        </row>
        <row r="66">
          <cell r="A66">
            <v>2016</v>
          </cell>
          <cell r="E66">
            <v>27</v>
          </cell>
        </row>
        <row r="67">
          <cell r="E67">
            <v>28</v>
          </cell>
        </row>
        <row r="68">
          <cell r="E68">
            <v>29</v>
          </cell>
        </row>
        <row r="69">
          <cell r="E69">
            <v>30</v>
          </cell>
        </row>
        <row r="70">
          <cell r="E70">
            <v>31</v>
          </cell>
        </row>
        <row r="102">
          <cell r="A102">
            <v>2021</v>
          </cell>
        </row>
        <row r="103">
          <cell r="A103">
            <v>2022</v>
          </cell>
        </row>
        <row r="104">
          <cell r="A104">
            <v>2023</v>
          </cell>
        </row>
        <row r="105">
          <cell r="A105">
            <v>2024</v>
          </cell>
        </row>
        <row r="106">
          <cell r="A106">
            <v>2025</v>
          </cell>
        </row>
        <row r="107">
          <cell r="A107">
            <v>2026</v>
          </cell>
        </row>
        <row r="108">
          <cell r="A108">
            <v>2027</v>
          </cell>
        </row>
        <row r="109">
          <cell r="A109">
            <v>2028</v>
          </cell>
        </row>
        <row r="110">
          <cell r="A110">
            <v>2029</v>
          </cell>
        </row>
        <row r="111">
          <cell r="A111">
            <v>2030</v>
          </cell>
        </row>
        <row r="112">
          <cell r="A112">
            <v>2031</v>
          </cell>
        </row>
        <row r="113">
          <cell r="A113">
            <v>2032</v>
          </cell>
        </row>
        <row r="114">
          <cell r="A114">
            <v>2033</v>
          </cell>
        </row>
        <row r="115">
          <cell r="A115">
            <v>2034</v>
          </cell>
        </row>
        <row r="116">
          <cell r="A116">
            <v>2035</v>
          </cell>
        </row>
        <row r="117">
          <cell r="A117">
            <v>2036</v>
          </cell>
        </row>
        <row r="118">
          <cell r="A118">
            <v>2037</v>
          </cell>
        </row>
        <row r="119">
          <cell r="A119">
            <v>2038</v>
          </cell>
        </row>
        <row r="120">
          <cell r="A120">
            <v>2039</v>
          </cell>
        </row>
        <row r="121">
          <cell r="A121">
            <v>2040</v>
          </cell>
        </row>
        <row r="122">
          <cell r="A122">
            <v>2041</v>
          </cell>
        </row>
        <row r="123">
          <cell r="A123">
            <v>2042</v>
          </cell>
        </row>
        <row r="124">
          <cell r="A124">
            <v>2043</v>
          </cell>
        </row>
        <row r="125">
          <cell r="A125">
            <v>2044</v>
          </cell>
        </row>
        <row r="126">
          <cell r="A126">
            <v>2045</v>
          </cell>
        </row>
        <row r="127">
          <cell r="A127">
            <v>2046</v>
          </cell>
        </row>
        <row r="128">
          <cell r="A128">
            <v>2047</v>
          </cell>
        </row>
        <row r="129">
          <cell r="A129">
            <v>2048</v>
          </cell>
        </row>
        <row r="130">
          <cell r="A130">
            <v>2049</v>
          </cell>
        </row>
        <row r="131">
          <cell r="A131">
            <v>2050</v>
          </cell>
        </row>
        <row r="136">
          <cell r="A136" t="str">
            <v>LITTLE</v>
          </cell>
        </row>
        <row r="137">
          <cell r="A137" t="str">
            <v>FAIR</v>
          </cell>
        </row>
        <row r="138">
          <cell r="A138" t="str">
            <v>STRONG</v>
          </cell>
        </row>
        <row r="139">
          <cell r="A139" t="str">
            <v>NOT_APPLICABLE</v>
          </cell>
        </row>
        <row r="144">
          <cell r="A144" t="str">
            <v>Bulgarian</v>
          </cell>
          <cell r="D144" t="str">
            <v>Albania</v>
          </cell>
          <cell r="E144" t="str">
            <v>CoM-West</v>
          </cell>
        </row>
        <row r="145">
          <cell r="A145" t="str">
            <v>Czech</v>
          </cell>
          <cell r="D145" t="str">
            <v>Algeria</v>
          </cell>
          <cell r="E145" t="str">
            <v>CoM-South</v>
          </cell>
        </row>
        <row r="146">
          <cell r="A146" t="str">
            <v>Danish</v>
          </cell>
          <cell r="D146" t="str">
            <v>Armenia</v>
          </cell>
          <cell r="E146" t="str">
            <v>CoM-East</v>
          </cell>
        </row>
        <row r="147">
          <cell r="A147" t="str">
            <v>Deutsch</v>
          </cell>
          <cell r="D147" t="str">
            <v>Austria</v>
          </cell>
          <cell r="E147" t="str">
            <v>CoM-West</v>
          </cell>
        </row>
        <row r="148">
          <cell r="A148" t="str">
            <v>Dutch</v>
          </cell>
          <cell r="D148" t="str">
            <v>Azerbaijan</v>
          </cell>
          <cell r="E148" t="str">
            <v>CoM-East</v>
          </cell>
        </row>
        <row r="149">
          <cell r="A149" t="str">
            <v>English</v>
          </cell>
          <cell r="D149" t="str">
            <v>Bangladesh</v>
          </cell>
          <cell r="E149" t="str">
            <v>CoM-West</v>
          </cell>
        </row>
        <row r="150">
          <cell r="A150" t="str">
            <v>Estonian</v>
          </cell>
          <cell r="D150" t="str">
            <v>Belarus</v>
          </cell>
          <cell r="E150" t="str">
            <v>CoM-West</v>
          </cell>
        </row>
        <row r="151">
          <cell r="A151" t="str">
            <v>Finnish</v>
          </cell>
          <cell r="D151" t="str">
            <v>Belgium</v>
          </cell>
          <cell r="E151" t="str">
            <v>CoM-West</v>
          </cell>
        </row>
        <row r="152">
          <cell r="A152" t="str">
            <v>French</v>
          </cell>
          <cell r="D152" t="str">
            <v>Bosnia-Herzegovina</v>
          </cell>
          <cell r="E152" t="str">
            <v>CoM-West</v>
          </cell>
        </row>
        <row r="153">
          <cell r="A153" t="str">
            <v>Greece</v>
          </cell>
          <cell r="D153" t="str">
            <v>Bulgaria</v>
          </cell>
          <cell r="E153" t="str">
            <v>CoM-West</v>
          </cell>
        </row>
        <row r="154">
          <cell r="A154" t="str">
            <v>Hungarian</v>
          </cell>
          <cell r="D154" t="str">
            <v>Chile</v>
          </cell>
          <cell r="E154" t="str">
            <v>CoM-West</v>
          </cell>
        </row>
        <row r="155">
          <cell r="A155" t="str">
            <v>Irish</v>
          </cell>
          <cell r="D155" t="str">
            <v>Croatia</v>
          </cell>
          <cell r="E155" t="str">
            <v>CoM-West</v>
          </cell>
        </row>
        <row r="156">
          <cell r="A156" t="str">
            <v>Italian</v>
          </cell>
          <cell r="D156" t="str">
            <v>Cyprus</v>
          </cell>
          <cell r="E156" t="str">
            <v>CoM-West</v>
          </cell>
        </row>
        <row r="157">
          <cell r="A157" t="str">
            <v>Latvian</v>
          </cell>
          <cell r="D157" t="str">
            <v>Czech Republic</v>
          </cell>
          <cell r="E157" t="str">
            <v>CoM-West</v>
          </cell>
        </row>
        <row r="158">
          <cell r="A158" t="str">
            <v>Lithuanian</v>
          </cell>
          <cell r="D158" t="str">
            <v>Denmark</v>
          </cell>
          <cell r="E158" t="str">
            <v>CoM-West</v>
          </cell>
        </row>
        <row r="159">
          <cell r="A159" t="str">
            <v>Maltese</v>
          </cell>
          <cell r="D159" t="str">
            <v>Estonia</v>
          </cell>
          <cell r="E159" t="str">
            <v>CoM-West</v>
          </cell>
        </row>
        <row r="160">
          <cell r="A160" t="str">
            <v>Polish</v>
          </cell>
          <cell r="D160" t="str">
            <v>Finland</v>
          </cell>
          <cell r="E160" t="str">
            <v>CoM-West</v>
          </cell>
        </row>
        <row r="161">
          <cell r="A161" t="str">
            <v>Portuguese</v>
          </cell>
          <cell r="D161" t="str">
            <v>France</v>
          </cell>
          <cell r="E161" t="str">
            <v>CoM-West</v>
          </cell>
        </row>
        <row r="162">
          <cell r="A162" t="str">
            <v>Romanian</v>
          </cell>
          <cell r="D162" t="str">
            <v>Georgia</v>
          </cell>
          <cell r="E162" t="str">
            <v>CoM-East</v>
          </cell>
        </row>
        <row r="163">
          <cell r="A163" t="str">
            <v>Slovakian</v>
          </cell>
          <cell r="D163" t="str">
            <v>Germany</v>
          </cell>
          <cell r="E163" t="str">
            <v>CoM-West</v>
          </cell>
        </row>
        <row r="164">
          <cell r="A164" t="str">
            <v>Slovenian</v>
          </cell>
          <cell r="D164" t="str">
            <v>Greece</v>
          </cell>
          <cell r="E164" t="str">
            <v>CoM-West</v>
          </cell>
        </row>
        <row r="165">
          <cell r="A165" t="str">
            <v>Spanish</v>
          </cell>
          <cell r="D165" t="str">
            <v>Hungary</v>
          </cell>
          <cell r="E165" t="str">
            <v>CoM-West</v>
          </cell>
        </row>
        <row r="166">
          <cell r="A166" t="str">
            <v>Swedish</v>
          </cell>
          <cell r="D166" t="str">
            <v>Iceland</v>
          </cell>
          <cell r="E166" t="str">
            <v>CoM-West</v>
          </cell>
        </row>
        <row r="167">
          <cell r="D167" t="str">
            <v>Ireland</v>
          </cell>
          <cell r="E167" t="str">
            <v>CoM-West</v>
          </cell>
        </row>
        <row r="168">
          <cell r="D168" t="str">
            <v>Israel</v>
          </cell>
          <cell r="E168" t="str">
            <v>CoM-East</v>
          </cell>
        </row>
        <row r="169">
          <cell r="D169" t="str">
            <v>Italy</v>
          </cell>
          <cell r="E169" t="str">
            <v>CoM-West</v>
          </cell>
        </row>
        <row r="170">
          <cell r="D170" t="str">
            <v>Kazakhstan</v>
          </cell>
          <cell r="E170" t="str">
            <v>CoM-East</v>
          </cell>
        </row>
        <row r="171">
          <cell r="D171" t="str">
            <v>Latvia</v>
          </cell>
          <cell r="E171" t="str">
            <v>CoM-West</v>
          </cell>
        </row>
        <row r="172">
          <cell r="D172" t="str">
            <v>Lebanon</v>
          </cell>
          <cell r="E172" t="str">
            <v>CoM-South</v>
          </cell>
        </row>
        <row r="173">
          <cell r="D173" t="str">
            <v>Lithuania</v>
          </cell>
          <cell r="E173" t="str">
            <v>CoM-West</v>
          </cell>
        </row>
        <row r="174">
          <cell r="D174" t="str">
            <v>Macedonia</v>
          </cell>
          <cell r="E174" t="str">
            <v>CoM-West</v>
          </cell>
        </row>
        <row r="175">
          <cell r="D175" t="str">
            <v>Malta</v>
          </cell>
          <cell r="E175" t="str">
            <v>CoM-West</v>
          </cell>
        </row>
        <row r="176">
          <cell r="D176" t="str">
            <v>Moldova, Republic Of</v>
          </cell>
          <cell r="E176" t="str">
            <v>CoM-West</v>
          </cell>
        </row>
        <row r="177">
          <cell r="D177" t="str">
            <v>Montenegro</v>
          </cell>
          <cell r="E177" t="str">
            <v>CoM-West</v>
          </cell>
        </row>
        <row r="178">
          <cell r="D178" t="str">
            <v>Morocco</v>
          </cell>
          <cell r="E178" t="str">
            <v>CoM-South</v>
          </cell>
        </row>
        <row r="179">
          <cell r="D179" t="str">
            <v>Netherlands</v>
          </cell>
          <cell r="E179" t="str">
            <v>CoM-West</v>
          </cell>
        </row>
        <row r="180">
          <cell r="D180" t="str">
            <v>New Zealand</v>
          </cell>
          <cell r="E180" t="str">
            <v>CoM-West</v>
          </cell>
        </row>
        <row r="181">
          <cell r="D181" t="str">
            <v>Norway</v>
          </cell>
          <cell r="E181" t="str">
            <v>CoM-West</v>
          </cell>
        </row>
        <row r="182">
          <cell r="D182" t="str">
            <v>Palestinian Territories</v>
          </cell>
          <cell r="E182" t="str">
            <v>CoM-South</v>
          </cell>
        </row>
        <row r="183">
          <cell r="D183" t="str">
            <v>Poland</v>
          </cell>
          <cell r="E183" t="str">
            <v>CoM-West</v>
          </cell>
        </row>
        <row r="184">
          <cell r="D184" t="str">
            <v>Portugal</v>
          </cell>
          <cell r="E184" t="str">
            <v>CoM-West</v>
          </cell>
        </row>
        <row r="185">
          <cell r="D185" t="str">
            <v>Romania</v>
          </cell>
          <cell r="E185" t="str">
            <v>CoM-West</v>
          </cell>
        </row>
        <row r="186">
          <cell r="D186" t="str">
            <v>Serbia</v>
          </cell>
          <cell r="E186" t="str">
            <v>CoM-West</v>
          </cell>
        </row>
        <row r="187">
          <cell r="D187" t="str">
            <v>Slovakia</v>
          </cell>
          <cell r="E187" t="str">
            <v>CoM-West</v>
          </cell>
        </row>
        <row r="188">
          <cell r="D188" t="str">
            <v>Slovenia</v>
          </cell>
          <cell r="E188" t="str">
            <v>CoM-West</v>
          </cell>
        </row>
        <row r="189">
          <cell r="D189" t="str">
            <v>Spain</v>
          </cell>
          <cell r="E189" t="str">
            <v>CoM-West</v>
          </cell>
        </row>
        <row r="190">
          <cell r="D190" t="str">
            <v>Sweden</v>
          </cell>
          <cell r="E190" t="str">
            <v>CoM-West</v>
          </cell>
        </row>
        <row r="191">
          <cell r="D191" t="str">
            <v>Switzerland</v>
          </cell>
          <cell r="E191" t="str">
            <v>CoM-West</v>
          </cell>
        </row>
        <row r="192">
          <cell r="D192" t="str">
            <v>Tajikistan</v>
          </cell>
          <cell r="E192" t="str">
            <v>CoM-East</v>
          </cell>
        </row>
        <row r="193">
          <cell r="D193" t="str">
            <v>Tunisia</v>
          </cell>
          <cell r="E193" t="str">
            <v>CoM-South</v>
          </cell>
        </row>
        <row r="194">
          <cell r="D194" t="str">
            <v>Turkey</v>
          </cell>
          <cell r="E194" t="str">
            <v>CoM-West</v>
          </cell>
        </row>
        <row r="195">
          <cell r="D195" t="str">
            <v>Ukraine</v>
          </cell>
          <cell r="E195" t="str">
            <v>CoM-East</v>
          </cell>
        </row>
        <row r="196">
          <cell r="D196" t="str">
            <v>United Kingdom</v>
          </cell>
          <cell r="E196" t="str">
            <v>CoM-West</v>
          </cell>
        </row>
      </sheetData>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amp; Legend"/>
      <sheetName val="Strategy"/>
      <sheetName val="BEI"/>
      <sheetName val="SEAP"/>
      <sheetName val="Action form"/>
      <sheetName val="BoE form"/>
      <sheetName val="SEAP-Report"/>
      <sheetName val="M-Strategy"/>
      <sheetName val="MEI"/>
      <sheetName val="M-SEAP"/>
      <sheetName val="M-Action form"/>
      <sheetName val="M-Report"/>
      <sheetName val="Categories"/>
      <sheetName val="EFs"/>
      <sheetName val="List of pre-checks"/>
      <sheetName val="pro-indicators"/>
      <sheetName val="extra"/>
      <sheetName val="extr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4">
          <cell r="A4" t="str">
            <v>ongoing</v>
          </cell>
        </row>
        <row r="5">
          <cell r="A5" t="str">
            <v>completed</v>
          </cell>
        </row>
        <row r="6">
          <cell r="A6" t="str">
            <v>postponed</v>
          </cell>
        </row>
        <row r="7">
          <cell r="A7" t="str">
            <v>not started</v>
          </cell>
        </row>
        <row r="12">
          <cell r="A12">
            <v>1999</v>
          </cell>
          <cell r="C12" t="str">
            <v>BEI (option 1)</v>
          </cell>
        </row>
        <row r="13">
          <cell r="A13">
            <v>2000</v>
          </cell>
          <cell r="C13" t="str">
            <v>MEI 1 (option 2)</v>
          </cell>
        </row>
        <row r="14">
          <cell r="A14">
            <v>2001</v>
          </cell>
          <cell r="C14" t="str">
            <v>MEI 2 (option 2)</v>
          </cell>
        </row>
        <row r="15">
          <cell r="A15">
            <v>2002</v>
          </cell>
          <cell r="C15" t="str">
            <v>MEI 3 (option 2)</v>
          </cell>
        </row>
        <row r="16">
          <cell r="A16">
            <v>2003</v>
          </cell>
        </row>
        <row r="17">
          <cell r="A17">
            <v>2004</v>
          </cell>
        </row>
        <row r="18">
          <cell r="A18">
            <v>2005</v>
          </cell>
        </row>
        <row r="19">
          <cell r="A19">
            <v>2006</v>
          </cell>
        </row>
        <row r="20">
          <cell r="A20">
            <v>2007</v>
          </cell>
        </row>
        <row r="21">
          <cell r="A21">
            <v>2008</v>
          </cell>
        </row>
        <row r="22">
          <cell r="A22">
            <v>2009</v>
          </cell>
        </row>
        <row r="23">
          <cell r="A23">
            <v>2010</v>
          </cell>
        </row>
        <row r="24">
          <cell r="A24">
            <v>2011</v>
          </cell>
        </row>
        <row r="25">
          <cell r="A25">
            <v>2012</v>
          </cell>
        </row>
        <row r="26">
          <cell r="A26">
            <v>2013</v>
          </cell>
        </row>
        <row r="27">
          <cell r="A27">
            <v>2014</v>
          </cell>
        </row>
        <row r="28">
          <cell r="A28">
            <v>2015</v>
          </cell>
        </row>
        <row r="29">
          <cell r="A29">
            <v>2016</v>
          </cell>
        </row>
        <row r="30">
          <cell r="A30">
            <v>2017</v>
          </cell>
        </row>
        <row r="31">
          <cell r="A31">
            <v>2018</v>
          </cell>
        </row>
        <row r="32">
          <cell r="A32">
            <v>2019</v>
          </cell>
        </row>
        <row r="33">
          <cell r="A33">
            <v>2020</v>
          </cell>
        </row>
        <row r="40">
          <cell r="A40">
            <v>1990</v>
          </cell>
          <cell r="C40">
            <v>2010</v>
          </cell>
          <cell r="E40">
            <v>1</v>
          </cell>
          <cell r="F40" t="str">
            <v>January</v>
          </cell>
          <cell r="G40">
            <v>2004</v>
          </cell>
        </row>
        <row r="41">
          <cell r="A41">
            <v>1991</v>
          </cell>
          <cell r="C41">
            <v>2011</v>
          </cell>
          <cell r="E41">
            <v>2</v>
          </cell>
          <cell r="F41" t="str">
            <v>February</v>
          </cell>
          <cell r="G41">
            <v>2005</v>
          </cell>
        </row>
        <row r="42">
          <cell r="A42">
            <v>1992</v>
          </cell>
          <cell r="C42">
            <v>2012</v>
          </cell>
          <cell r="E42">
            <v>3</v>
          </cell>
          <cell r="F42" t="str">
            <v>March</v>
          </cell>
          <cell r="G42">
            <v>2006</v>
          </cell>
        </row>
        <row r="43">
          <cell r="A43">
            <v>1993</v>
          </cell>
          <cell r="C43">
            <v>2013</v>
          </cell>
          <cell r="E43">
            <v>4</v>
          </cell>
          <cell r="F43" t="str">
            <v>April</v>
          </cell>
          <cell r="G43">
            <v>2007</v>
          </cell>
        </row>
        <row r="44">
          <cell r="A44">
            <v>1994</v>
          </cell>
          <cell r="C44">
            <v>2014</v>
          </cell>
          <cell r="E44">
            <v>5</v>
          </cell>
          <cell r="F44" t="str">
            <v>May</v>
          </cell>
          <cell r="G44">
            <v>2008</v>
          </cell>
        </row>
        <row r="45">
          <cell r="A45">
            <v>1995</v>
          </cell>
          <cell r="C45">
            <v>2015</v>
          </cell>
          <cell r="E45">
            <v>6</v>
          </cell>
          <cell r="F45" t="str">
            <v>June</v>
          </cell>
          <cell r="G45">
            <v>2009</v>
          </cell>
        </row>
        <row r="46">
          <cell r="A46">
            <v>1996</v>
          </cell>
          <cell r="C46">
            <v>2016</v>
          </cell>
          <cell r="E46">
            <v>7</v>
          </cell>
          <cell r="F46" t="str">
            <v>July</v>
          </cell>
          <cell r="G46">
            <v>2010</v>
          </cell>
        </row>
        <row r="47">
          <cell r="A47">
            <v>1997</v>
          </cell>
          <cell r="C47">
            <v>2017</v>
          </cell>
          <cell r="E47">
            <v>8</v>
          </cell>
          <cell r="F47" t="str">
            <v>August</v>
          </cell>
          <cell r="G47">
            <v>2011</v>
          </cell>
        </row>
        <row r="48">
          <cell r="A48">
            <v>1998</v>
          </cell>
          <cell r="C48">
            <v>2018</v>
          </cell>
          <cell r="E48">
            <v>9</v>
          </cell>
          <cell r="F48" t="str">
            <v>September</v>
          </cell>
          <cell r="G48">
            <v>2012</v>
          </cell>
        </row>
        <row r="49">
          <cell r="A49">
            <v>1999</v>
          </cell>
          <cell r="C49">
            <v>2019</v>
          </cell>
          <cell r="E49">
            <v>10</v>
          </cell>
          <cell r="F49" t="str">
            <v>October</v>
          </cell>
          <cell r="G49">
            <v>2013</v>
          </cell>
        </row>
        <row r="50">
          <cell r="A50">
            <v>2000</v>
          </cell>
          <cell r="C50">
            <v>2020</v>
          </cell>
          <cell r="E50">
            <v>11</v>
          </cell>
          <cell r="F50" t="str">
            <v>November</v>
          </cell>
          <cell r="G50">
            <v>2014</v>
          </cell>
        </row>
        <row r="51">
          <cell r="A51">
            <v>2001</v>
          </cell>
          <cell r="E51">
            <v>12</v>
          </cell>
          <cell r="F51" t="str">
            <v>December</v>
          </cell>
          <cell r="G51">
            <v>2015</v>
          </cell>
        </row>
        <row r="52">
          <cell r="A52">
            <v>2002</v>
          </cell>
          <cell r="E52">
            <v>13</v>
          </cell>
        </row>
        <row r="53">
          <cell r="A53">
            <v>2003</v>
          </cell>
          <cell r="E53">
            <v>14</v>
          </cell>
        </row>
        <row r="54">
          <cell r="A54">
            <v>2004</v>
          </cell>
          <cell r="E54">
            <v>15</v>
          </cell>
        </row>
        <row r="55">
          <cell r="A55">
            <v>2005</v>
          </cell>
          <cell r="E55">
            <v>16</v>
          </cell>
        </row>
        <row r="56">
          <cell r="A56">
            <v>2006</v>
          </cell>
          <cell r="E56">
            <v>17</v>
          </cell>
        </row>
        <row r="57">
          <cell r="A57">
            <v>2007</v>
          </cell>
          <cell r="E57">
            <v>18</v>
          </cell>
        </row>
        <row r="58">
          <cell r="A58">
            <v>2008</v>
          </cell>
          <cell r="E58">
            <v>19</v>
          </cell>
        </row>
        <row r="59">
          <cell r="A59">
            <v>2009</v>
          </cell>
          <cell r="E59">
            <v>20</v>
          </cell>
        </row>
        <row r="60">
          <cell r="A60">
            <v>2010</v>
          </cell>
          <cell r="E60">
            <v>21</v>
          </cell>
        </row>
        <row r="61">
          <cell r="A61">
            <v>2011</v>
          </cell>
          <cell r="E61">
            <v>22</v>
          </cell>
        </row>
        <row r="62">
          <cell r="A62">
            <v>2012</v>
          </cell>
          <cell r="E62">
            <v>23</v>
          </cell>
        </row>
        <row r="63">
          <cell r="A63">
            <v>2013</v>
          </cell>
          <cell r="E63">
            <v>24</v>
          </cell>
        </row>
        <row r="64">
          <cell r="A64">
            <v>2014</v>
          </cell>
          <cell r="E64">
            <v>25</v>
          </cell>
        </row>
        <row r="65">
          <cell r="A65">
            <v>2015</v>
          </cell>
          <cell r="E65">
            <v>26</v>
          </cell>
        </row>
        <row r="66">
          <cell r="E66">
            <v>27</v>
          </cell>
        </row>
        <row r="67">
          <cell r="E67">
            <v>28</v>
          </cell>
        </row>
        <row r="68">
          <cell r="E68">
            <v>29</v>
          </cell>
        </row>
        <row r="69">
          <cell r="E69">
            <v>30</v>
          </cell>
        </row>
        <row r="70">
          <cell r="E70">
            <v>31</v>
          </cell>
        </row>
        <row r="102">
          <cell r="A102">
            <v>2021</v>
          </cell>
        </row>
        <row r="103">
          <cell r="A103">
            <v>2022</v>
          </cell>
        </row>
        <row r="104">
          <cell r="A104">
            <v>2023</v>
          </cell>
        </row>
        <row r="105">
          <cell r="A105">
            <v>2024</v>
          </cell>
        </row>
        <row r="106">
          <cell r="A106">
            <v>2025</v>
          </cell>
        </row>
        <row r="107">
          <cell r="A107">
            <v>2026</v>
          </cell>
        </row>
        <row r="108">
          <cell r="A108">
            <v>2027</v>
          </cell>
        </row>
        <row r="109">
          <cell r="A109">
            <v>2028</v>
          </cell>
        </row>
        <row r="110">
          <cell r="A110">
            <v>2029</v>
          </cell>
        </row>
        <row r="111">
          <cell r="A111">
            <v>2030</v>
          </cell>
        </row>
        <row r="112">
          <cell r="A112">
            <v>2031</v>
          </cell>
        </row>
        <row r="113">
          <cell r="A113">
            <v>2032</v>
          </cell>
        </row>
        <row r="114">
          <cell r="A114">
            <v>2033</v>
          </cell>
        </row>
        <row r="115">
          <cell r="A115">
            <v>2034</v>
          </cell>
        </row>
        <row r="116">
          <cell r="A116">
            <v>2035</v>
          </cell>
        </row>
        <row r="117">
          <cell r="A117">
            <v>2036</v>
          </cell>
        </row>
        <row r="118">
          <cell r="A118">
            <v>2037</v>
          </cell>
        </row>
        <row r="119">
          <cell r="A119">
            <v>2038</v>
          </cell>
        </row>
        <row r="120">
          <cell r="A120">
            <v>2039</v>
          </cell>
        </row>
        <row r="121">
          <cell r="A121">
            <v>2040</v>
          </cell>
        </row>
        <row r="122">
          <cell r="A122">
            <v>2041</v>
          </cell>
        </row>
        <row r="123">
          <cell r="A123">
            <v>2042</v>
          </cell>
        </row>
        <row r="124">
          <cell r="A124">
            <v>2043</v>
          </cell>
        </row>
        <row r="125">
          <cell r="A125">
            <v>2044</v>
          </cell>
        </row>
        <row r="126">
          <cell r="A126">
            <v>2045</v>
          </cell>
        </row>
        <row r="127">
          <cell r="A127">
            <v>2046</v>
          </cell>
        </row>
        <row r="128">
          <cell r="A128">
            <v>2047</v>
          </cell>
        </row>
        <row r="129">
          <cell r="A129">
            <v>2048</v>
          </cell>
        </row>
        <row r="130">
          <cell r="A130">
            <v>2049</v>
          </cell>
        </row>
        <row r="131">
          <cell r="A131">
            <v>2050</v>
          </cell>
        </row>
        <row r="136">
          <cell r="A136" t="str">
            <v>Little</v>
          </cell>
        </row>
        <row r="137">
          <cell r="A137" t="str">
            <v>Fair</v>
          </cell>
        </row>
        <row r="138">
          <cell r="A138" t="str">
            <v>Strong</v>
          </cell>
        </row>
        <row r="139">
          <cell r="A139" t="str">
            <v>Not applicable</v>
          </cell>
        </row>
      </sheetData>
      <sheetData sheetId="17"/>
    </sheetDataSet>
  </externalBook>
</externalLink>
</file>

<file path=xl/tables/table1.xml><?xml version="1.0" encoding="utf-8"?>
<table xmlns="http://schemas.openxmlformats.org/spreadsheetml/2006/main" id="121" name="Tableau121" displayName="Tableau121" ref="A12:F32" totalsRowShown="0" headerRowDxfId="27" dataDxfId="25" headerRowBorderDxfId="26" tableBorderDxfId="24">
  <autoFilter ref="A12:F32"/>
  <tableColumns count="6">
    <tableColumn id="1" name="Тип уязвимости" dataDxfId="23"/>
    <tableColumn id="2" name="Показатели, связанные с уязвимостью" dataDxfId="22"/>
    <tableColumn id="3" name="Единица измерения" dataDxfId="21"/>
    <tableColumn id="4" name="Базовый год" dataDxfId="20"/>
    <tableColumn id="5" name="Ожидаемые изменения" dataDxfId="19"/>
    <tableColumn id="6" name="Сроки" dataDxfId="18"/>
  </tableColumns>
  <tableStyleInfo name="TableStyleLight1" showFirstColumn="0" showLastColumn="0" showRowStripes="1" showColumnStripes="0"/>
</table>
</file>

<file path=xl/tables/table2.xml><?xml version="1.0" encoding="utf-8"?>
<table xmlns="http://schemas.openxmlformats.org/spreadsheetml/2006/main" id="123" name="Tableau123" displayName="Tableau123" ref="A35:F60" totalsRowShown="0" headerRowDxfId="17" dataDxfId="15" headerRowBorderDxfId="16">
  <autoFilter ref="A35:F60"/>
  <tableColumns count="6">
    <tableColumn id="1" name="Сектор(а), подверженный(е) влиянию" dataDxfId="14"/>
    <tableColumn id="2" name="Показатели, связанные с воздействием" dataDxfId="13"/>
    <tableColumn id="3" name="Единица" dataDxfId="12"/>
    <tableColumn id="4" name="Базовый год" dataDxfId="11"/>
    <tableColumn id="5" name="Ожидаемые изменения" dataDxfId="10"/>
    <tableColumn id="6" name="Сроки" dataDxfId="9"/>
  </tableColumns>
  <tableStyleInfo name="TableStyleLight1" showFirstColumn="0" showLastColumn="0" showRowStripes="1" showColumnStripes="0"/>
</table>
</file>

<file path=xl/tables/table3.xml><?xml version="1.0" encoding="utf-8"?>
<table xmlns="http://schemas.openxmlformats.org/spreadsheetml/2006/main" id="124" name="Tableau124" displayName="Tableau124" ref="A63:F87" totalsRowShown="0" headerRowDxfId="8" dataDxfId="6" headerRowBorderDxfId="7">
  <autoFilter ref="A63:F87"/>
  <tableColumns count="6">
    <tableColumn id="1" name="Рассматриваемый сектор(а)" dataDxfId="5"/>
    <tableColumn id="2" name="Показатели, связанные с результатом" dataDxfId="4"/>
    <tableColumn id="3" name="Единица" dataDxfId="3"/>
    <tableColumn id="4" name="Базовый год" dataDxfId="2"/>
    <tableColumn id="5" name="Ожидаемые изменения" dataDxfId="1"/>
    <tableColumn id="6" name="Сроки" dataDxfId="0"/>
  </tableColumns>
  <tableStyleInfo name="TableStyleLight1" showFirstColumn="0" showLastColumn="0" showRowStripes="1" showColumnStripes="0"/>
</table>
</file>

<file path=xl/theme/theme1.xml><?xml version="1.0" encoding="utf-8"?>
<a:theme xmlns:a="http://schemas.openxmlformats.org/drawingml/2006/main" name="Thème1">
  <a:themeElements>
    <a:clrScheme name="New CoM">
      <a:dk1>
        <a:srgbClr val="181716"/>
      </a:dk1>
      <a:lt1>
        <a:srgbClr val="FFFFFF"/>
      </a:lt1>
      <a:dk2>
        <a:srgbClr val="181716"/>
      </a:dk2>
      <a:lt2>
        <a:srgbClr val="F8F8F8"/>
      </a:lt2>
      <a:accent1>
        <a:srgbClr val="003068"/>
      </a:accent1>
      <a:accent2>
        <a:srgbClr val="009999"/>
      </a:accent2>
      <a:accent3>
        <a:srgbClr val="00883B"/>
      </a:accent3>
      <a:accent4>
        <a:srgbClr val="97B42A"/>
      </a:accent4>
      <a:accent5>
        <a:srgbClr val="FFD500"/>
      </a:accent5>
      <a:accent6>
        <a:srgbClr val="C7C7C7"/>
      </a:accent6>
      <a:hlink>
        <a:srgbClr val="003068"/>
      </a:hlink>
      <a:folHlink>
        <a:srgbClr val="003068"/>
      </a:folHlink>
    </a:clrScheme>
    <a:fontScheme name="New CoM">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hyperlink" Target="http://www.eumayors.eu/Covenant-technical-materials.html" TargetMode="External"/><Relationship Id="rId7" Type="http://schemas.openxmlformats.org/officeDocument/2006/relationships/ctrlProp" Target="../ctrlProps/ctrlProp1.xml"/><Relationship Id="rId12" Type="http://schemas.openxmlformats.org/officeDocument/2006/relationships/ctrlProp" Target="../ctrlProps/ctrlProp6.xml"/><Relationship Id="rId2" Type="http://schemas.openxmlformats.org/officeDocument/2006/relationships/hyperlink" Target="http://www.eumayors.eu/Covenant-technical-materials.html" TargetMode="External"/><Relationship Id="rId1" Type="http://schemas.openxmlformats.org/officeDocument/2006/relationships/hyperlink" Target="http://climate-adapt.eea.europa.eu/tools/urban-ast/step-0-0" TargetMode="External"/><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5" Type="http://schemas.openxmlformats.org/officeDocument/2006/relationships/ctrlProp" Target="../ctrlProps/ctrlProp9.xml"/><Relationship Id="rId10" Type="http://schemas.openxmlformats.org/officeDocument/2006/relationships/ctrlProp" Target="../ctrlProps/ctrlProp4.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hyperlink" Target="mailto:helpdesk@mayors-adapt.eu?subject=Mayors%20Adapt%20|%20Risk%20and%20Vulnerability%20Assessment%20Submision"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helpdesk@mayors-adapt.eu?subject=Mayors%20Adapt%20Adaptation%20Action%20Plan%20Submision"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hyperlink" Target="http://climate-adapt.eea.europa.eu/tools/urban-adaptation/introduction" TargetMode="External"/><Relationship Id="rId7" Type="http://schemas.openxmlformats.org/officeDocument/2006/relationships/hyperlink" Target="https://www.iso.org/obp/ui/" TargetMode="External"/><Relationship Id="rId2" Type="http://schemas.openxmlformats.org/officeDocument/2006/relationships/hyperlink" Target="http://climate-adapt.eea.europa.eu/documents/18/0/Factsheets+for+urban+vulnerability+map+book/5e7895f4-4b42-4e61-b04b-e250407cf6dd" TargetMode="External"/><Relationship Id="rId1" Type="http://schemas.openxmlformats.org/officeDocument/2006/relationships/hyperlink" Target="http://ec.europa.eu/eurostat/web/cities/data/database" TargetMode="External"/><Relationship Id="rId6" Type="http://schemas.openxmlformats.org/officeDocument/2006/relationships/hyperlink" Target="http://climate-adapt.eea.europa.eu/viewaceitem?aceitem_id=8420" TargetMode="External"/><Relationship Id="rId11" Type="http://schemas.openxmlformats.org/officeDocument/2006/relationships/table" Target="../tables/table3.xml"/><Relationship Id="rId5" Type="http://schemas.openxmlformats.org/officeDocument/2006/relationships/hyperlink" Target="http://cca.eionet.europa.eu/docs/TP_3-2012" TargetMode="External"/><Relationship Id="rId10" Type="http://schemas.openxmlformats.org/officeDocument/2006/relationships/table" Target="../tables/table2.xml"/><Relationship Id="rId4" Type="http://schemas.openxmlformats.org/officeDocument/2006/relationships/hyperlink" Target="http://open.dataforcities.org/" TargetMode="External"/><Relationship Id="rId9" Type="http://schemas.openxmlformats.org/officeDocument/2006/relationships/table" Target="../tables/table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7.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21.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13068"/>
    <pageSetUpPr fitToPage="1"/>
  </sheetPr>
  <dimension ref="A1:W220"/>
  <sheetViews>
    <sheetView showGridLines="0" zoomScaleNormal="100" workbookViewId="0">
      <selection activeCell="D1" sqref="D1"/>
    </sheetView>
  </sheetViews>
  <sheetFormatPr defaultColWidth="10" defaultRowHeight="12.75" x14ac:dyDescent="0.2"/>
  <cols>
    <col min="1" max="1" width="2.625" style="534" customWidth="1"/>
    <col min="2" max="2" width="3.125" style="534" customWidth="1"/>
    <col min="3" max="3" width="4.875" style="558" customWidth="1"/>
    <col min="4" max="4" width="23.5" style="534" customWidth="1"/>
    <col min="5" max="5" width="14.625" style="534" customWidth="1"/>
    <col min="6" max="6" width="12.625" style="534" customWidth="1"/>
    <col min="7" max="7" width="18.375" style="534" customWidth="1"/>
    <col min="8" max="8" width="11.375" style="534" customWidth="1"/>
    <col min="9" max="9" width="4.125" style="534" customWidth="1"/>
    <col min="10" max="12" width="3.125" style="534" customWidth="1"/>
    <col min="13" max="13" width="21.375" style="534" customWidth="1"/>
    <col min="14" max="16" width="3.125" style="534" customWidth="1"/>
    <col min="17" max="17" width="9.125" style="534" customWidth="1"/>
    <col min="18" max="19" width="10" style="534" customWidth="1"/>
    <col min="20" max="20" width="3.125" style="534" customWidth="1"/>
    <col min="21" max="21" width="26.75" style="534" customWidth="1"/>
    <col min="22" max="22" width="3.625" style="534" customWidth="1"/>
    <col min="23" max="16384" width="10" style="534"/>
  </cols>
  <sheetData>
    <row r="1" spans="1:23" s="531" customFormat="1" ht="48" customHeight="1" x14ac:dyDescent="0.2">
      <c r="B1" s="532"/>
      <c r="C1" s="532"/>
      <c r="D1" s="1005"/>
      <c r="E1" s="1378" t="s">
        <v>387</v>
      </c>
      <c r="F1" s="1378"/>
      <c r="G1" s="1378"/>
      <c r="H1" s="1378"/>
      <c r="I1" s="1378"/>
      <c r="J1" s="1378"/>
      <c r="K1" s="1378"/>
      <c r="L1" s="1378"/>
      <c r="M1" s="1378"/>
      <c r="N1" s="1378"/>
      <c r="O1" s="1378"/>
      <c r="P1" s="1378"/>
      <c r="Q1" s="1378"/>
      <c r="R1" s="1378"/>
      <c r="S1" s="1006"/>
      <c r="T1" s="1006"/>
      <c r="U1" s="1006"/>
    </row>
    <row r="2" spans="1:23" s="531" customFormat="1" ht="17.25" customHeight="1" x14ac:dyDescent="0.2">
      <c r="A2" s="533"/>
      <c r="B2" s="533"/>
      <c r="C2" s="533"/>
      <c r="D2" s="1006"/>
      <c r="E2" s="1378"/>
      <c r="F2" s="1378"/>
      <c r="G2" s="1378"/>
      <c r="H2" s="1378"/>
      <c r="I2" s="1378"/>
      <c r="J2" s="1378"/>
      <c r="K2" s="1378"/>
      <c r="L2" s="1378"/>
      <c r="M2" s="1378"/>
      <c r="N2" s="1378"/>
      <c r="O2" s="1378"/>
      <c r="P2" s="1378"/>
      <c r="Q2" s="1378"/>
      <c r="R2" s="1378"/>
      <c r="S2" s="1006"/>
      <c r="T2" s="1006"/>
      <c r="U2" s="1006"/>
    </row>
    <row r="3" spans="1:23" s="229" customFormat="1" ht="3.6" customHeight="1" x14ac:dyDescent="0.2">
      <c r="A3" s="227"/>
      <c r="B3" s="227"/>
      <c r="C3" s="227"/>
      <c r="D3" s="228"/>
      <c r="E3" s="228"/>
      <c r="F3" s="228"/>
      <c r="G3" s="228"/>
      <c r="H3" s="228"/>
      <c r="I3" s="228"/>
      <c r="J3" s="228"/>
      <c r="K3" s="228"/>
      <c r="L3" s="228"/>
      <c r="M3" s="228"/>
      <c r="N3" s="228"/>
      <c r="O3" s="228"/>
      <c r="P3" s="228"/>
      <c r="Q3" s="228"/>
      <c r="R3" s="228"/>
      <c r="S3" s="228"/>
      <c r="T3" s="228"/>
      <c r="U3" s="228"/>
    </row>
    <row r="4" spans="1:23" s="232" customFormat="1" ht="6.75" customHeight="1" x14ac:dyDescent="0.2">
      <c r="A4" s="230"/>
      <c r="B4" s="230"/>
      <c r="C4" s="230"/>
      <c r="D4" s="231"/>
      <c r="E4" s="231"/>
      <c r="F4" s="231"/>
      <c r="G4" s="231"/>
      <c r="H4" s="231"/>
      <c r="I4" s="231"/>
      <c r="J4" s="231"/>
      <c r="K4" s="231"/>
      <c r="L4" s="231"/>
      <c r="M4" s="231"/>
      <c r="N4" s="231"/>
      <c r="O4" s="231"/>
      <c r="P4" s="231"/>
      <c r="Q4" s="231"/>
      <c r="R4" s="231"/>
      <c r="S4" s="231"/>
      <c r="T4" s="231"/>
      <c r="U4" s="231"/>
    </row>
    <row r="5" spans="1:23" s="235" customFormat="1" ht="3.6" customHeight="1" x14ac:dyDescent="0.2">
      <c r="A5" s="233"/>
      <c r="B5" s="233"/>
      <c r="C5" s="233"/>
      <c r="D5" s="234"/>
      <c r="E5" s="234"/>
      <c r="F5" s="234"/>
      <c r="G5" s="234"/>
      <c r="H5" s="234"/>
      <c r="I5" s="234"/>
      <c r="J5" s="234"/>
      <c r="K5" s="234"/>
      <c r="L5" s="234"/>
      <c r="M5" s="234"/>
      <c r="N5" s="234"/>
      <c r="O5" s="234"/>
      <c r="P5" s="234"/>
      <c r="Q5" s="234"/>
      <c r="R5" s="234"/>
      <c r="S5" s="234"/>
      <c r="T5" s="234"/>
      <c r="U5" s="234"/>
    </row>
    <row r="6" spans="1:23" s="238" customFormat="1" ht="3.75" customHeight="1" x14ac:dyDescent="0.2">
      <c r="A6" s="236"/>
      <c r="B6" s="237"/>
      <c r="C6" s="237"/>
      <c r="D6" s="237"/>
      <c r="E6" s="237"/>
      <c r="F6" s="237"/>
      <c r="G6" s="237"/>
      <c r="H6" s="237"/>
      <c r="I6" s="237"/>
      <c r="J6" s="237"/>
      <c r="K6" s="237"/>
      <c r="L6" s="237"/>
      <c r="M6" s="237"/>
      <c r="N6" s="237"/>
      <c r="O6" s="237"/>
      <c r="P6" s="237"/>
      <c r="Q6" s="237"/>
      <c r="R6" s="237"/>
      <c r="S6" s="237"/>
    </row>
    <row r="8" spans="1:23" ht="15.75" customHeight="1" x14ac:dyDescent="0.2">
      <c r="B8" s="1374" t="s">
        <v>1046</v>
      </c>
      <c r="C8" s="1375"/>
      <c r="D8" s="1375"/>
      <c r="E8" s="1375"/>
      <c r="F8" s="1375"/>
      <c r="G8" s="1375"/>
      <c r="H8" s="626"/>
      <c r="I8" s="627"/>
      <c r="K8" s="624"/>
      <c r="L8" s="626"/>
      <c r="M8" s="626"/>
      <c r="N8" s="627"/>
      <c r="O8" s="535"/>
      <c r="P8" s="624"/>
      <c r="Q8" s="626"/>
      <c r="R8" s="656"/>
      <c r="S8" s="657"/>
      <c r="T8" s="657"/>
      <c r="U8" s="658"/>
      <c r="V8" s="536"/>
      <c r="W8" s="535"/>
    </row>
    <row r="9" spans="1:23" ht="21.75" customHeight="1" x14ac:dyDescent="0.25">
      <c r="B9" s="1376"/>
      <c r="C9" s="1377"/>
      <c r="D9" s="1377"/>
      <c r="E9" s="1377"/>
      <c r="F9" s="1377"/>
      <c r="G9" s="1377"/>
      <c r="H9" s="1022"/>
      <c r="I9" s="634"/>
      <c r="J9" s="535"/>
      <c r="K9" s="628"/>
      <c r="L9" s="649" t="s">
        <v>391</v>
      </c>
      <c r="M9" s="630"/>
      <c r="N9" s="634"/>
      <c r="O9" s="537"/>
      <c r="P9" s="628"/>
      <c r="Q9" s="649" t="s">
        <v>1142</v>
      </c>
      <c r="R9" s="630"/>
      <c r="S9" s="630"/>
      <c r="T9" s="630"/>
      <c r="U9" s="634"/>
      <c r="W9" s="538"/>
    </row>
    <row r="10" spans="1:23" ht="16.5" customHeight="1" x14ac:dyDescent="0.2">
      <c r="B10" s="1376"/>
      <c r="C10" s="1377"/>
      <c r="D10" s="1377"/>
      <c r="E10" s="1377"/>
      <c r="F10" s="1377"/>
      <c r="G10" s="1377"/>
      <c r="H10" s="1022"/>
      <c r="I10" s="634"/>
      <c r="J10" s="535"/>
      <c r="K10" s="650"/>
      <c r="L10" s="940"/>
      <c r="M10" s="651"/>
      <c r="N10" s="634"/>
      <c r="O10" s="535"/>
      <c r="P10" s="628"/>
      <c r="Q10" s="630"/>
      <c r="R10" s="630"/>
      <c r="S10" s="630"/>
      <c r="T10" s="630"/>
      <c r="U10" s="634"/>
      <c r="W10" s="538"/>
    </row>
    <row r="11" spans="1:23" ht="15" customHeight="1" x14ac:dyDescent="0.2">
      <c r="B11" s="1376"/>
      <c r="C11" s="1377"/>
      <c r="D11" s="1377"/>
      <c r="E11" s="1377"/>
      <c r="F11" s="1377"/>
      <c r="G11" s="1377"/>
      <c r="H11" s="1022"/>
      <c r="I11" s="634"/>
      <c r="J11" s="535"/>
      <c r="K11" s="650"/>
      <c r="L11" s="941"/>
      <c r="M11" s="1180" t="s">
        <v>392</v>
      </c>
      <c r="N11" s="634"/>
      <c r="O11" s="539"/>
      <c r="P11" s="628"/>
      <c r="Q11" s="540"/>
      <c r="R11" s="1009" t="s">
        <v>397</v>
      </c>
      <c r="S11" s="1007"/>
      <c r="T11" s="630"/>
      <c r="U11" s="634"/>
      <c r="W11" s="535"/>
    </row>
    <row r="12" spans="1:23" ht="7.5" customHeight="1" x14ac:dyDescent="0.2">
      <c r="B12" s="1376"/>
      <c r="C12" s="1377"/>
      <c r="D12" s="1377"/>
      <c r="E12" s="1377"/>
      <c r="F12" s="1377"/>
      <c r="G12" s="1377"/>
      <c r="H12" s="1022"/>
      <c r="I12" s="634"/>
      <c r="J12" s="535"/>
      <c r="K12" s="650"/>
      <c r="L12" s="942"/>
      <c r="M12" s="1007"/>
      <c r="N12" s="634"/>
      <c r="O12" s="539"/>
      <c r="P12" s="628"/>
      <c r="Q12" s="630"/>
      <c r="R12" s="1009"/>
      <c r="S12" s="1007"/>
      <c r="T12" s="630"/>
      <c r="U12" s="634"/>
      <c r="W12" s="535"/>
    </row>
    <row r="13" spans="1:23" ht="15" customHeight="1" x14ac:dyDescent="0.2">
      <c r="B13" s="1376"/>
      <c r="C13" s="1377"/>
      <c r="D13" s="1377"/>
      <c r="E13" s="1377"/>
      <c r="F13" s="1377"/>
      <c r="G13" s="1377"/>
      <c r="H13" s="1022"/>
      <c r="I13" s="634"/>
      <c r="J13" s="535"/>
      <c r="K13" s="650"/>
      <c r="L13" s="940"/>
      <c r="M13" s="1008" t="s">
        <v>393</v>
      </c>
      <c r="N13" s="634"/>
      <c r="O13" s="539"/>
      <c r="P13" s="628"/>
      <c r="Q13" s="541"/>
      <c r="R13" s="1009" t="s">
        <v>398</v>
      </c>
      <c r="S13" s="1007"/>
      <c r="T13" s="630"/>
      <c r="U13" s="634"/>
      <c r="W13" s="535"/>
    </row>
    <row r="14" spans="1:23" ht="7.5" customHeight="1" x14ac:dyDescent="0.2">
      <c r="B14" s="1376"/>
      <c r="C14" s="1377"/>
      <c r="D14" s="1377"/>
      <c r="E14" s="1377"/>
      <c r="F14" s="1377"/>
      <c r="G14" s="1377"/>
      <c r="H14" s="1022"/>
      <c r="I14" s="634"/>
      <c r="J14" s="535"/>
      <c r="K14" s="650"/>
      <c r="L14" s="940"/>
      <c r="M14" s="1008"/>
      <c r="N14" s="634"/>
      <c r="O14" s="539"/>
      <c r="P14" s="628"/>
      <c r="Q14" s="980"/>
      <c r="R14" s="1009"/>
      <c r="S14" s="1007"/>
      <c r="T14" s="630"/>
      <c r="U14" s="634"/>
      <c r="W14" s="535"/>
    </row>
    <row r="15" spans="1:23" ht="15" customHeight="1" x14ac:dyDescent="0.2">
      <c r="B15" s="1376"/>
      <c r="C15" s="1377"/>
      <c r="D15" s="1377"/>
      <c r="E15" s="1377"/>
      <c r="F15" s="1377"/>
      <c r="G15" s="1377"/>
      <c r="H15" s="1022"/>
      <c r="I15" s="634"/>
      <c r="J15" s="535"/>
      <c r="K15" s="650"/>
      <c r="L15" s="940"/>
      <c r="M15" s="1392" t="s">
        <v>394</v>
      </c>
      <c r="N15" s="1393"/>
      <c r="O15" s="539"/>
      <c r="P15" s="628"/>
      <c r="Q15" s="665"/>
      <c r="R15" s="1009" t="s">
        <v>399</v>
      </c>
      <c r="S15" s="1007"/>
      <c r="T15" s="630"/>
      <c r="U15" s="634"/>
      <c r="W15" s="535"/>
    </row>
    <row r="16" spans="1:23" ht="7.5" customHeight="1" x14ac:dyDescent="0.2">
      <c r="B16" s="1376"/>
      <c r="C16" s="1377"/>
      <c r="D16" s="1377"/>
      <c r="E16" s="1377"/>
      <c r="F16" s="1377"/>
      <c r="G16" s="1377"/>
      <c r="H16" s="1022"/>
      <c r="I16" s="634"/>
      <c r="J16" s="535"/>
      <c r="K16" s="650"/>
      <c r="L16" s="940"/>
      <c r="M16" s="1392"/>
      <c r="N16" s="1393"/>
      <c r="O16" s="539"/>
      <c r="P16" s="628"/>
      <c r="Q16" s="630"/>
      <c r="R16" s="1009"/>
      <c r="S16" s="1007"/>
      <c r="T16" s="630"/>
      <c r="U16" s="634"/>
      <c r="W16" s="535"/>
    </row>
    <row r="17" spans="2:23" ht="15" customHeight="1" x14ac:dyDescent="0.2">
      <c r="B17" s="1376"/>
      <c r="C17" s="1377"/>
      <c r="D17" s="1377"/>
      <c r="E17" s="1377"/>
      <c r="F17" s="1377"/>
      <c r="G17" s="1377"/>
      <c r="H17" s="1022"/>
      <c r="I17" s="634"/>
      <c r="J17" s="535"/>
      <c r="K17" s="650"/>
      <c r="L17" s="940"/>
      <c r="M17" s="1392"/>
      <c r="N17" s="1393"/>
      <c r="O17" s="539"/>
      <c r="P17" s="628"/>
      <c r="Q17" s="542"/>
      <c r="R17" s="1009" t="s">
        <v>400</v>
      </c>
      <c r="S17" s="1007"/>
      <c r="T17" s="630"/>
      <c r="U17" s="634"/>
      <c r="W17" s="535"/>
    </row>
    <row r="18" spans="2:23" ht="7.5" customHeight="1" x14ac:dyDescent="0.2">
      <c r="B18" s="1376"/>
      <c r="C18" s="1377"/>
      <c r="D18" s="1377"/>
      <c r="E18" s="1377"/>
      <c r="F18" s="1377"/>
      <c r="G18" s="1377"/>
      <c r="H18" s="1022"/>
      <c r="I18" s="634"/>
      <c r="J18" s="535"/>
      <c r="K18" s="650"/>
      <c r="L18" s="940"/>
      <c r="M18" s="652"/>
      <c r="N18" s="634"/>
      <c r="O18" s="539"/>
      <c r="P18" s="628"/>
      <c r="Q18" s="630"/>
      <c r="R18" s="1010"/>
      <c r="S18" s="1007"/>
      <c r="T18" s="630"/>
      <c r="U18" s="634"/>
      <c r="W18" s="535"/>
    </row>
    <row r="19" spans="2:23" ht="15" customHeight="1" x14ac:dyDescent="0.2">
      <c r="B19" s="628"/>
      <c r="C19" s="981"/>
      <c r="D19" s="981"/>
      <c r="E19" s="1027"/>
      <c r="F19" s="1028"/>
      <c r="G19" s="1028" t="s">
        <v>388</v>
      </c>
      <c r="H19" s="1023"/>
      <c r="I19" s="634"/>
      <c r="J19" s="535"/>
      <c r="K19" s="650"/>
      <c r="L19" s="940"/>
      <c r="M19" s="1392" t="s">
        <v>395</v>
      </c>
      <c r="N19" s="634"/>
      <c r="O19" s="539"/>
      <c r="P19" s="628"/>
      <c r="Q19" s="543" t="s">
        <v>396</v>
      </c>
      <c r="R19" s="1011" t="s">
        <v>401</v>
      </c>
      <c r="S19" s="1007"/>
      <c r="T19" s="654"/>
      <c r="U19" s="659"/>
      <c r="W19" s="535"/>
    </row>
    <row r="20" spans="2:23" ht="7.5" customHeight="1" thickBot="1" x14ac:dyDescent="0.25">
      <c r="B20" s="628"/>
      <c r="C20" s="981"/>
      <c r="D20" s="981"/>
      <c r="E20" s="1027"/>
      <c r="F20" s="1029"/>
      <c r="G20" s="1029"/>
      <c r="H20" s="975"/>
      <c r="I20" s="634"/>
      <c r="J20" s="535"/>
      <c r="K20" s="650"/>
      <c r="L20" s="940"/>
      <c r="M20" s="1392"/>
      <c r="N20" s="634"/>
      <c r="O20" s="539"/>
      <c r="P20" s="628"/>
      <c r="Q20" s="660"/>
      <c r="R20" s="1012"/>
      <c r="S20" s="1007"/>
      <c r="T20" s="654"/>
      <c r="U20" s="659"/>
      <c r="W20" s="535"/>
    </row>
    <row r="21" spans="2:23" ht="15" customHeight="1" thickBot="1" x14ac:dyDescent="0.25">
      <c r="B21" s="628"/>
      <c r="C21" s="981"/>
      <c r="D21" s="981"/>
      <c r="E21" s="1027"/>
      <c r="F21" s="1028"/>
      <c r="G21" s="1028" t="s">
        <v>389</v>
      </c>
      <c r="H21" s="1023"/>
      <c r="I21" s="634"/>
      <c r="J21" s="535"/>
      <c r="K21" s="650"/>
      <c r="L21" s="940"/>
      <c r="M21" s="1392"/>
      <c r="N21" s="634"/>
      <c r="O21" s="539"/>
      <c r="P21" s="628"/>
      <c r="Q21" s="772"/>
      <c r="R21" s="1013" t="s">
        <v>402</v>
      </c>
      <c r="S21" s="1007"/>
      <c r="T21" s="654"/>
      <c r="U21" s="659"/>
      <c r="W21" s="535"/>
    </row>
    <row r="22" spans="2:23" ht="7.5" customHeight="1" x14ac:dyDescent="0.2">
      <c r="B22" s="628"/>
      <c r="C22" s="981"/>
      <c r="D22" s="981"/>
      <c r="E22" s="1027"/>
      <c r="F22" s="1029"/>
      <c r="G22" s="1029"/>
      <c r="H22" s="975"/>
      <c r="I22" s="634"/>
      <c r="J22" s="535"/>
      <c r="K22" s="628"/>
      <c r="L22" s="630"/>
      <c r="M22" s="630"/>
      <c r="N22" s="634"/>
      <c r="O22" s="539"/>
      <c r="P22" s="628"/>
      <c r="Q22" s="630"/>
      <c r="R22" s="1014"/>
      <c r="S22" s="1014"/>
      <c r="T22" s="653"/>
      <c r="U22" s="662"/>
      <c r="W22" s="535"/>
    </row>
    <row r="23" spans="2:23" ht="15" customHeight="1" x14ac:dyDescent="0.2">
      <c r="B23" s="628"/>
      <c r="C23" s="981"/>
      <c r="D23" s="981"/>
      <c r="E23" s="1027"/>
      <c r="F23" s="1028"/>
      <c r="G23" s="1028" t="s">
        <v>390</v>
      </c>
      <c r="H23" s="1023"/>
      <c r="I23" s="634"/>
      <c r="J23" s="535"/>
      <c r="K23" s="628"/>
      <c r="L23" s="630"/>
      <c r="M23" s="630"/>
      <c r="N23" s="634"/>
      <c r="O23" s="539"/>
      <c r="P23" s="628"/>
      <c r="Q23" s="630"/>
      <c r="R23" s="661"/>
      <c r="S23" s="663"/>
      <c r="T23" s="661"/>
      <c r="U23" s="664"/>
      <c r="W23" s="535"/>
    </row>
    <row r="24" spans="2:23" ht="15" customHeight="1" x14ac:dyDescent="0.2">
      <c r="B24" s="646"/>
      <c r="C24" s="648"/>
      <c r="D24" s="640"/>
      <c r="E24" s="640"/>
      <c r="F24" s="640"/>
      <c r="G24" s="640"/>
      <c r="H24" s="640"/>
      <c r="I24" s="641"/>
      <c r="J24" s="535"/>
      <c r="K24" s="646"/>
      <c r="L24" s="655"/>
      <c r="M24" s="655"/>
      <c r="N24" s="641"/>
      <c r="O24" s="539"/>
      <c r="P24" s="646"/>
      <c r="Q24" s="640"/>
      <c r="R24" s="640"/>
      <c r="S24" s="640"/>
      <c r="T24" s="640"/>
      <c r="U24" s="641"/>
      <c r="W24" s="535"/>
    </row>
    <row r="25" spans="2:23" ht="19.5" customHeight="1" x14ac:dyDescent="0.2">
      <c r="B25" s="535"/>
      <c r="C25" s="545"/>
      <c r="D25" s="535"/>
      <c r="E25" s="535"/>
      <c r="F25" s="535"/>
      <c r="G25" s="535"/>
      <c r="H25" s="535"/>
      <c r="I25" s="535"/>
      <c r="J25" s="546"/>
      <c r="K25" s="546"/>
      <c r="L25" s="546"/>
      <c r="M25" s="546"/>
      <c r="N25" s="546"/>
      <c r="O25" s="546"/>
      <c r="P25" s="546"/>
      <c r="Q25" s="546"/>
      <c r="R25" s="546"/>
      <c r="S25" s="546"/>
      <c r="T25" s="546"/>
      <c r="U25" s="535"/>
      <c r="V25" s="535"/>
      <c r="W25" s="535"/>
    </row>
    <row r="26" spans="2:23" ht="15" customHeight="1" x14ac:dyDescent="0.2">
      <c r="B26" s="624"/>
      <c r="C26" s="625"/>
      <c r="D26" s="626"/>
      <c r="E26" s="626"/>
      <c r="F26" s="626"/>
      <c r="G26" s="626"/>
      <c r="H26" s="626"/>
      <c r="I26" s="627"/>
      <c r="J26" s="546"/>
      <c r="K26" s="642"/>
      <c r="L26" s="643"/>
      <c r="M26" s="643"/>
      <c r="N26" s="643"/>
      <c r="O26" s="643"/>
      <c r="P26" s="643"/>
      <c r="Q26" s="643"/>
      <c r="R26" s="643"/>
      <c r="S26" s="643"/>
      <c r="T26" s="643"/>
      <c r="U26" s="627"/>
      <c r="V26" s="535"/>
      <c r="W26" s="535"/>
    </row>
    <row r="27" spans="2:23" ht="15" customHeight="1" x14ac:dyDescent="0.25">
      <c r="B27" s="628"/>
      <c r="C27" s="649" t="s">
        <v>403</v>
      </c>
      <c r="D27" s="630"/>
      <c r="E27" s="630"/>
      <c r="F27" s="630"/>
      <c r="G27" s="630"/>
      <c r="H27" s="631"/>
      <c r="I27" s="632"/>
      <c r="J27" s="537"/>
      <c r="K27" s="1016"/>
      <c r="L27" s="649" t="s">
        <v>429</v>
      </c>
      <c r="M27" s="649"/>
      <c r="N27" s="649"/>
      <c r="O27" s="649"/>
      <c r="P27" s="649"/>
      <c r="Q27" s="649"/>
      <c r="R27" s="649"/>
      <c r="S27" s="649"/>
      <c r="T27" s="649"/>
      <c r="U27" s="1017"/>
      <c r="V27" s="535"/>
    </row>
    <row r="28" spans="2:23" ht="12.75" customHeight="1" x14ac:dyDescent="0.2">
      <c r="B28" s="628"/>
      <c r="C28" s="629"/>
      <c r="D28" s="630"/>
      <c r="E28" s="630"/>
      <c r="F28" s="630"/>
      <c r="G28" s="630"/>
      <c r="H28" s="629"/>
      <c r="I28" s="633"/>
      <c r="J28" s="535"/>
      <c r="K28" s="1019"/>
      <c r="L28" s="1015"/>
      <c r="M28" s="1015"/>
      <c r="N28" s="1015"/>
      <c r="O28" s="1015"/>
      <c r="P28" s="1015"/>
      <c r="Q28" s="1015"/>
      <c r="R28" s="1015"/>
      <c r="S28" s="1015"/>
      <c r="T28" s="1015"/>
      <c r="U28" s="1020"/>
      <c r="V28" s="535"/>
    </row>
    <row r="29" spans="2:23" ht="20.25" customHeight="1" x14ac:dyDescent="0.2">
      <c r="B29" s="628"/>
      <c r="C29" s="1385" t="s">
        <v>404</v>
      </c>
      <c r="D29" s="1386"/>
      <c r="E29" s="1389" t="s">
        <v>405</v>
      </c>
      <c r="F29" s="1386"/>
      <c r="G29" s="1386"/>
      <c r="H29" s="1390" t="s">
        <v>409</v>
      </c>
      <c r="I29" s="634"/>
      <c r="J29" s="539"/>
      <c r="K29" s="1019"/>
      <c r="L29" s="1394" t="s">
        <v>1045</v>
      </c>
      <c r="M29" s="1394"/>
      <c r="N29" s="1394"/>
      <c r="O29" s="1394"/>
      <c r="P29" s="1394"/>
      <c r="Q29" s="1394"/>
      <c r="R29" s="1394"/>
      <c r="S29" s="1394"/>
      <c r="T29" s="1394"/>
      <c r="U29" s="1395"/>
      <c r="V29" s="535"/>
    </row>
    <row r="30" spans="2:23" ht="36.75" customHeight="1" thickBot="1" x14ac:dyDescent="0.25">
      <c r="B30" s="628"/>
      <c r="C30" s="1387"/>
      <c r="D30" s="1388"/>
      <c r="E30" s="1001" t="s">
        <v>406</v>
      </c>
      <c r="F30" s="1002" t="s">
        <v>407</v>
      </c>
      <c r="G30" s="1001" t="s">
        <v>408</v>
      </c>
      <c r="H30" s="1390"/>
      <c r="I30" s="634"/>
      <c r="J30" s="535"/>
      <c r="K30" s="1019"/>
      <c r="L30" s="1394"/>
      <c r="M30" s="1394"/>
      <c r="N30" s="1394"/>
      <c r="O30" s="1394"/>
      <c r="P30" s="1394"/>
      <c r="Q30" s="1394"/>
      <c r="R30" s="1394"/>
      <c r="S30" s="1394"/>
      <c r="T30" s="1394"/>
      <c r="U30" s="1395"/>
      <c r="V30" s="535"/>
    </row>
    <row r="31" spans="2:23" ht="27" customHeight="1" thickBot="1" x14ac:dyDescent="0.25">
      <c r="B31" s="628"/>
      <c r="C31" s="1053"/>
      <c r="D31" s="1033" t="s">
        <v>410</v>
      </c>
      <c r="E31" s="1181" t="s">
        <v>411</v>
      </c>
      <c r="F31" s="1034" t="s">
        <v>371</v>
      </c>
      <c r="G31" s="1034" t="s">
        <v>371</v>
      </c>
      <c r="H31" s="1352" t="s">
        <v>25</v>
      </c>
      <c r="I31" s="634"/>
      <c r="J31" s="535"/>
      <c r="K31" s="1019"/>
      <c r="L31" s="1394"/>
      <c r="M31" s="1394"/>
      <c r="N31" s="1394"/>
      <c r="O31" s="1394"/>
      <c r="P31" s="1394"/>
      <c r="Q31" s="1394"/>
      <c r="R31" s="1394"/>
      <c r="S31" s="1394"/>
      <c r="T31" s="1394"/>
      <c r="U31" s="1395"/>
      <c r="V31" s="535"/>
    </row>
    <row r="32" spans="2:23" ht="27" customHeight="1" thickBot="1" x14ac:dyDescent="0.25">
      <c r="B32" s="628"/>
      <c r="C32" s="1379" t="s">
        <v>415</v>
      </c>
      <c r="D32" s="1036" t="s">
        <v>417</v>
      </c>
      <c r="E32" s="1181" t="s">
        <v>411</v>
      </c>
      <c r="F32" s="1037" t="s">
        <v>412</v>
      </c>
      <c r="G32" s="1037" t="s">
        <v>413</v>
      </c>
      <c r="H32" s="1353" t="s">
        <v>25</v>
      </c>
      <c r="I32" s="634"/>
      <c r="J32" s="535"/>
      <c r="K32" s="1021"/>
      <c r="L32" s="1396"/>
      <c r="M32" s="1396"/>
      <c r="N32" s="1396"/>
      <c r="O32" s="1396"/>
      <c r="P32" s="1396"/>
      <c r="Q32" s="1396"/>
      <c r="R32" s="1396"/>
      <c r="S32" s="1396"/>
      <c r="T32" s="1396"/>
      <c r="U32" s="1397"/>
      <c r="V32" s="535"/>
    </row>
    <row r="33" spans="1:22" ht="39.75" customHeight="1" thickBot="1" x14ac:dyDescent="0.25">
      <c r="B33" s="628"/>
      <c r="C33" s="1379"/>
      <c r="D33" s="1182" t="s">
        <v>418</v>
      </c>
      <c r="E33" s="1181" t="s">
        <v>411</v>
      </c>
      <c r="F33" s="1031" t="s">
        <v>371</v>
      </c>
      <c r="G33" s="1031" t="s">
        <v>371</v>
      </c>
      <c r="H33" s="1030" t="s">
        <v>25</v>
      </c>
      <c r="I33" s="634"/>
      <c r="J33" s="535"/>
      <c r="K33" s="546"/>
      <c r="L33" s="546"/>
      <c r="M33" s="546"/>
      <c r="N33" s="546"/>
      <c r="O33" s="546"/>
      <c r="P33" s="546"/>
      <c r="Q33" s="546"/>
      <c r="R33" s="546"/>
      <c r="S33" s="546"/>
      <c r="T33" s="546"/>
      <c r="U33" s="535"/>
      <c r="V33" s="535"/>
    </row>
    <row r="34" spans="1:22" ht="27" customHeight="1" thickBot="1" x14ac:dyDescent="0.25">
      <c r="B34" s="628"/>
      <c r="C34" s="1379"/>
      <c r="D34" s="1183" t="s">
        <v>419</v>
      </c>
      <c r="E34" s="1041"/>
      <c r="F34" s="1041"/>
      <c r="G34" s="1041"/>
      <c r="H34" s="1354" t="s">
        <v>25</v>
      </c>
      <c r="I34" s="634"/>
      <c r="J34" s="547"/>
      <c r="K34" s="642"/>
      <c r="L34" s="643"/>
      <c r="M34" s="643"/>
      <c r="N34" s="643"/>
      <c r="O34" s="643"/>
      <c r="P34" s="643"/>
      <c r="Q34" s="643"/>
      <c r="R34" s="643"/>
      <c r="S34" s="643"/>
      <c r="T34" s="643"/>
      <c r="U34" s="627"/>
      <c r="V34" s="535"/>
    </row>
    <row r="35" spans="1:22" ht="21" customHeight="1" thickBot="1" x14ac:dyDescent="0.25">
      <c r="A35" s="535"/>
      <c r="B35" s="628"/>
      <c r="C35" s="1380"/>
      <c r="D35" s="1026" t="s">
        <v>420</v>
      </c>
      <c r="E35" s="1042"/>
      <c r="F35" s="1042"/>
      <c r="G35" s="1042"/>
      <c r="H35" s="1354" t="s">
        <v>25</v>
      </c>
      <c r="I35" s="634"/>
      <c r="J35" s="535"/>
      <c r="K35" s="628"/>
      <c r="L35" s="1383" t="s">
        <v>426</v>
      </c>
      <c r="M35" s="1384"/>
      <c r="N35" s="1384"/>
      <c r="O35" s="1384"/>
      <c r="P35" s="1384"/>
      <c r="Q35" s="1384"/>
      <c r="R35" s="1384"/>
      <c r="S35" s="630"/>
      <c r="T35" s="630"/>
      <c r="U35" s="634"/>
      <c r="V35" s="535"/>
    </row>
    <row r="36" spans="1:22" ht="20.25" thickBot="1" x14ac:dyDescent="0.25">
      <c r="A36" s="547"/>
      <c r="B36" s="628"/>
      <c r="C36" s="1381" t="s">
        <v>416</v>
      </c>
      <c r="D36" s="1038" t="s">
        <v>777</v>
      </c>
      <c r="E36" s="1032" t="s">
        <v>371</v>
      </c>
      <c r="F36" s="1032" t="s">
        <v>371</v>
      </c>
      <c r="G36" s="1032" t="s">
        <v>371</v>
      </c>
      <c r="H36" s="1355" t="s">
        <v>25</v>
      </c>
      <c r="I36" s="634"/>
      <c r="J36" s="535"/>
      <c r="K36" s="644"/>
      <c r="L36" s="1384"/>
      <c r="M36" s="1384"/>
      <c r="N36" s="1384"/>
      <c r="O36" s="1384"/>
      <c r="P36" s="1384"/>
      <c r="Q36" s="1384"/>
      <c r="R36" s="1384"/>
      <c r="S36" s="630"/>
      <c r="T36" s="630"/>
      <c r="U36" s="634"/>
      <c r="V36" s="535"/>
    </row>
    <row r="37" spans="1:22" ht="27" customHeight="1" thickBot="1" x14ac:dyDescent="0.25">
      <c r="A37" s="547"/>
      <c r="B37" s="628"/>
      <c r="C37" s="1381"/>
      <c r="D37" s="1038" t="s">
        <v>422</v>
      </c>
      <c r="E37" s="1181" t="s">
        <v>411</v>
      </c>
      <c r="F37" s="1032" t="s">
        <v>371</v>
      </c>
      <c r="G37" s="1032" t="s">
        <v>371</v>
      </c>
      <c r="H37" s="1164" t="s">
        <v>25</v>
      </c>
      <c r="I37" s="634"/>
      <c r="J37" s="544"/>
      <c r="K37" s="628"/>
      <c r="L37" s="1155" t="s">
        <v>427</v>
      </c>
      <c r="M37" s="1007"/>
      <c r="N37" s="1007"/>
      <c r="O37" s="1007"/>
      <c r="P37" s="1007"/>
      <c r="Q37" s="1007"/>
      <c r="R37" s="1007"/>
      <c r="S37" s="1007"/>
      <c r="T37" s="630"/>
      <c r="U37" s="634"/>
      <c r="V37" s="535"/>
    </row>
    <row r="38" spans="1:22" ht="27" customHeight="1" thickBot="1" x14ac:dyDescent="0.25">
      <c r="A38" s="547"/>
      <c r="B38" s="628"/>
      <c r="C38" s="1381"/>
      <c r="D38" s="1038" t="s">
        <v>423</v>
      </c>
      <c r="E38" s="1181" t="s">
        <v>411</v>
      </c>
      <c r="F38" s="1181" t="s">
        <v>411</v>
      </c>
      <c r="G38" s="1037" t="s">
        <v>414</v>
      </c>
      <c r="H38" s="1355" t="s">
        <v>25</v>
      </c>
      <c r="I38" s="634"/>
      <c r="J38" s="544" t="s">
        <v>94</v>
      </c>
      <c r="K38" s="628"/>
      <c r="L38" s="1007"/>
      <c r="M38" s="1007"/>
      <c r="N38" s="1007"/>
      <c r="O38" s="1007"/>
      <c r="P38" s="1007"/>
      <c r="Q38" s="1007"/>
      <c r="R38" s="1007"/>
      <c r="S38" s="1007"/>
      <c r="T38" s="630"/>
      <c r="U38" s="634"/>
      <c r="V38" s="535"/>
    </row>
    <row r="39" spans="1:22" ht="21" customHeight="1" thickBot="1" x14ac:dyDescent="0.25">
      <c r="A39" s="547"/>
      <c r="B39" s="628"/>
      <c r="C39" s="1381"/>
      <c r="D39" s="1039" t="s">
        <v>424</v>
      </c>
      <c r="E39" s="1035"/>
      <c r="F39" s="1035"/>
      <c r="G39" s="1043"/>
      <c r="H39" s="1354" t="s">
        <v>25</v>
      </c>
      <c r="I39" s="634"/>
      <c r="J39" s="535"/>
      <c r="K39" s="628"/>
      <c r="L39" s="1391" t="s">
        <v>428</v>
      </c>
      <c r="M39" s="1391"/>
      <c r="N39" s="1391"/>
      <c r="O39" s="1391"/>
      <c r="P39" s="1391"/>
      <c r="Q39" s="1391"/>
      <c r="R39" s="1391"/>
      <c r="S39" s="1391"/>
      <c r="T39" s="1391"/>
      <c r="U39" s="634"/>
      <c r="V39" s="535"/>
    </row>
    <row r="40" spans="1:22" ht="27" customHeight="1" thickBot="1" x14ac:dyDescent="0.25">
      <c r="A40" s="547"/>
      <c r="B40" s="628"/>
      <c r="C40" s="1382"/>
      <c r="D40" s="1184" t="s">
        <v>425</v>
      </c>
      <c r="E40" s="1040"/>
      <c r="F40" s="1040"/>
      <c r="G40" s="1040"/>
      <c r="H40" s="1356" t="s">
        <v>25</v>
      </c>
      <c r="I40" s="634"/>
      <c r="J40" s="535"/>
      <c r="K40" s="628"/>
      <c r="L40" s="1391"/>
      <c r="M40" s="1391"/>
      <c r="N40" s="1391"/>
      <c r="O40" s="1391"/>
      <c r="P40" s="1391"/>
      <c r="Q40" s="1391"/>
      <c r="R40" s="1391"/>
      <c r="S40" s="1391"/>
      <c r="T40" s="1391"/>
      <c r="U40" s="634"/>
      <c r="V40" s="535"/>
    </row>
    <row r="41" spans="1:22" ht="20.25" customHeight="1" x14ac:dyDescent="0.2">
      <c r="A41" s="546"/>
      <c r="B41" s="635"/>
      <c r="C41" s="1003"/>
      <c r="D41" s="1018" t="s">
        <v>421</v>
      </c>
      <c r="E41" s="636"/>
      <c r="F41" s="636"/>
      <c r="G41" s="636"/>
      <c r="H41" s="630"/>
      <c r="I41" s="634"/>
      <c r="J41" s="535"/>
      <c r="K41" s="645"/>
      <c r="L41" s="1391"/>
      <c r="M41" s="1391"/>
      <c r="N41" s="1391"/>
      <c r="O41" s="1391"/>
      <c r="P41" s="1391"/>
      <c r="Q41" s="1391"/>
      <c r="R41" s="1391"/>
      <c r="S41" s="1391"/>
      <c r="T41" s="1391"/>
      <c r="U41" s="634"/>
      <c r="V41" s="535"/>
    </row>
    <row r="42" spans="1:22" ht="11.25" customHeight="1" x14ac:dyDescent="0.2">
      <c r="A42" s="546"/>
      <c r="B42" s="637"/>
      <c r="C42" s="638" t="s">
        <v>372</v>
      </c>
      <c r="D42" s="1004"/>
      <c r="E42" s="639"/>
      <c r="F42" s="639"/>
      <c r="G42" s="639"/>
      <c r="H42" s="640"/>
      <c r="I42" s="641"/>
      <c r="J42" s="535"/>
      <c r="K42" s="646"/>
      <c r="L42" s="640"/>
      <c r="M42" s="640"/>
      <c r="N42" s="640"/>
      <c r="O42" s="640"/>
      <c r="P42" s="640"/>
      <c r="Q42" s="640"/>
      <c r="R42" s="647"/>
      <c r="S42" s="640"/>
      <c r="T42" s="640"/>
      <c r="U42" s="641"/>
      <c r="V42" s="535"/>
    </row>
    <row r="43" spans="1:22" x14ac:dyDescent="0.2">
      <c r="A43" s="546"/>
      <c r="C43" s="534"/>
      <c r="J43" s="535"/>
      <c r="K43" s="544"/>
      <c r="L43" s="544"/>
      <c r="M43" s="544"/>
      <c r="N43" s="544"/>
      <c r="O43" s="544"/>
      <c r="P43" s="544"/>
      <c r="Q43" s="544"/>
      <c r="R43" s="548"/>
      <c r="S43" s="548"/>
      <c r="T43" s="535"/>
      <c r="U43" s="535"/>
      <c r="V43" s="535"/>
    </row>
    <row r="44" spans="1:22" x14ac:dyDescent="0.2">
      <c r="A44" s="546"/>
      <c r="C44" s="558" t="s">
        <v>386</v>
      </c>
      <c r="J44" s="535"/>
      <c r="K44" s="544"/>
      <c r="L44" s="544"/>
      <c r="M44" s="544"/>
      <c r="N44" s="544"/>
      <c r="O44" s="544"/>
      <c r="P44" s="544"/>
      <c r="Q44" s="544"/>
      <c r="R44" s="548"/>
      <c r="S44" s="548"/>
      <c r="T44" s="535"/>
      <c r="U44" s="535"/>
      <c r="V44" s="535"/>
    </row>
    <row r="45" spans="1:22" x14ac:dyDescent="0.2">
      <c r="A45" s="546"/>
      <c r="J45" s="556"/>
      <c r="K45" s="549"/>
      <c r="L45" s="549"/>
      <c r="M45" s="550"/>
      <c r="N45" s="551"/>
      <c r="O45" s="551"/>
      <c r="P45" s="551"/>
      <c r="Q45" s="551"/>
      <c r="R45" s="552"/>
      <c r="S45" s="553"/>
      <c r="T45" s="535"/>
      <c r="U45" s="535"/>
      <c r="V45" s="535"/>
    </row>
    <row r="46" spans="1:22" x14ac:dyDescent="0.2">
      <c r="A46" s="546"/>
      <c r="J46" s="535"/>
      <c r="K46" s="554"/>
      <c r="L46" s="554"/>
      <c r="M46" s="555"/>
      <c r="N46" s="552"/>
      <c r="O46" s="552"/>
      <c r="P46" s="552"/>
      <c r="Q46" s="552"/>
      <c r="R46" s="552"/>
      <c r="S46" s="553"/>
      <c r="T46" s="535"/>
      <c r="U46" s="535"/>
      <c r="V46" s="535"/>
    </row>
    <row r="47" spans="1:22" x14ac:dyDescent="0.2">
      <c r="A47" s="546"/>
      <c r="J47" s="535"/>
      <c r="K47" s="535"/>
      <c r="L47" s="535"/>
      <c r="M47" s="535"/>
      <c r="N47" s="535"/>
      <c r="O47" s="535"/>
      <c r="P47" s="535"/>
      <c r="Q47" s="535"/>
      <c r="R47" s="552"/>
      <c r="S47" s="535"/>
      <c r="T47" s="535"/>
      <c r="U47" s="535"/>
      <c r="V47" s="535"/>
    </row>
    <row r="48" spans="1:22" x14ac:dyDescent="0.2">
      <c r="A48" s="535"/>
      <c r="K48" s="535"/>
      <c r="L48" s="535"/>
      <c r="M48" s="535"/>
      <c r="N48" s="535"/>
      <c r="O48" s="535"/>
      <c r="P48" s="535"/>
      <c r="Q48" s="535"/>
      <c r="R48" s="552"/>
      <c r="S48" s="535"/>
      <c r="T48" s="535"/>
      <c r="U48" s="535"/>
    </row>
    <row r="49" spans="1:21" x14ac:dyDescent="0.2">
      <c r="A49" s="535"/>
      <c r="K49" s="535"/>
      <c r="L49" s="535"/>
      <c r="M49" s="535"/>
      <c r="N49" s="535"/>
      <c r="O49" s="535"/>
      <c r="P49" s="535"/>
      <c r="Q49" s="535"/>
      <c r="R49" s="552"/>
      <c r="S49" s="535"/>
      <c r="T49" s="535"/>
      <c r="U49" s="535"/>
    </row>
    <row r="50" spans="1:21" x14ac:dyDescent="0.2">
      <c r="A50" s="535"/>
      <c r="K50" s="556"/>
      <c r="L50" s="556"/>
      <c r="M50" s="557"/>
      <c r="N50" s="552"/>
      <c r="O50" s="552"/>
      <c r="P50" s="552"/>
      <c r="Q50" s="552"/>
      <c r="R50" s="552"/>
      <c r="S50" s="535"/>
      <c r="T50" s="535"/>
      <c r="U50" s="535"/>
    </row>
    <row r="51" spans="1:21" x14ac:dyDescent="0.2">
      <c r="K51" s="535"/>
      <c r="L51" s="535"/>
      <c r="M51" s="535"/>
      <c r="N51" s="535"/>
      <c r="O51" s="535"/>
      <c r="P51" s="535"/>
      <c r="Q51" s="535"/>
      <c r="R51" s="535"/>
      <c r="S51" s="535"/>
      <c r="T51" s="535"/>
      <c r="U51" s="535"/>
    </row>
    <row r="52" spans="1:21" x14ac:dyDescent="0.2">
      <c r="K52" s="535"/>
      <c r="L52" s="535"/>
      <c r="M52" s="535"/>
      <c r="N52" s="535"/>
      <c r="O52" s="535"/>
      <c r="P52" s="535"/>
      <c r="Q52" s="535"/>
      <c r="R52" s="535"/>
      <c r="S52" s="535"/>
      <c r="T52" s="535"/>
      <c r="U52" s="535"/>
    </row>
    <row r="65" spans="11:11" x14ac:dyDescent="0.2">
      <c r="K65" s="558"/>
    </row>
    <row r="210" spans="1:22" x14ac:dyDescent="0.2">
      <c r="C210" s="534"/>
    </row>
    <row r="215" spans="1:22" x14ac:dyDescent="0.2">
      <c r="A215" s="556"/>
      <c r="J215" s="535"/>
      <c r="V215" s="535"/>
    </row>
    <row r="220" spans="1:22" x14ac:dyDescent="0.2">
      <c r="K220" s="535"/>
      <c r="L220" s="535"/>
      <c r="M220" s="535"/>
      <c r="N220" s="535"/>
      <c r="O220" s="535"/>
      <c r="P220" s="535"/>
      <c r="Q220" s="535"/>
      <c r="R220" s="535"/>
      <c r="S220" s="535"/>
      <c r="T220" s="535"/>
      <c r="U220" s="535"/>
    </row>
  </sheetData>
  <sheetProtection password="DDBE" sheet="1" objects="1" scenarios="1"/>
  <mergeCells count="12">
    <mergeCell ref="B8:G18"/>
    <mergeCell ref="E1:R2"/>
    <mergeCell ref="C32:C35"/>
    <mergeCell ref="C36:C40"/>
    <mergeCell ref="L35:R36"/>
    <mergeCell ref="C29:D30"/>
    <mergeCell ref="E29:G29"/>
    <mergeCell ref="H29:H30"/>
    <mergeCell ref="L39:T41"/>
    <mergeCell ref="M19:M21"/>
    <mergeCell ref="M15:N17"/>
    <mergeCell ref="L29:U32"/>
  </mergeCells>
  <dataValidations count="7">
    <dataValidation allowBlank="1" showInputMessage="1" showErrorMessage="1" prompt="Подписанты Соглашения мэров по климату и энергии, присоединившиеся к инициативе после 15-го октября 2015 года, взяли обязательства по разработке ПДУЭРК с целью снижения выбросов CO2, по меньшей мере, на 30% к 2030 году.  " sqref="M13"/>
    <dataValidation allowBlank="1" showInputMessage="1" showErrorMessage="1" prompt="Подписанты Соглашения мэров, присоединившиеся к инициативе до 15-го октября 2015 года, взяли обязательства по разработке Планов действий по устойчивому энергетическому развитию с целью снижения выбросов CO2, по меньшей мере, на 20% к 2020 году." sqref="M11"/>
    <dataValidation allowBlank="1" showInputMessage="1" showErrorMessage="1" prompt="При нажатии, Вы получите определение или пояснение относительно соответствующего (выбранного Вами) поля." sqref="Q19"/>
    <dataValidation allowBlank="1" showInputMessage="1" showErrorMessage="1" prompt="Definition" sqref="Q20"/>
    <dataValidation allowBlank="1" showInputMessage="1" showErrorMessage="1" sqref="M18 M12 M14"/>
    <dataValidation allowBlank="1" showInputMessage="1" showErrorMessage="1" prompt="В том случае, если Ваш План действий предусматривает долгосрочные цели по снижению выбросов CO2, то есть после 2030 года." sqref="M15:N17"/>
    <dataValidation allowBlank="1" showInputMessage="1" showErrorMessage="1" prompt="Адаптация означает предвидение неблагоприятных воздействий изменения климата и принятие соответствующих мер по их предотвращению или минимизации возможного (ожидаемого) ущерба." sqref="M19:M21"/>
  </dataValidations>
  <hyperlinks>
    <hyperlink ref="F23:G23" r:id="rId1" display="Urban Adaptation Support Tool"/>
    <hyperlink ref="F19:G19" r:id="rId2" display="Reporting Guidelines"/>
    <hyperlink ref="H36" location="'Шкала адаптации'!A1" display="Ü"/>
    <hyperlink ref="H37" location="'Риски и уязвимости'!A1" display="Ü"/>
    <hyperlink ref="H40" location="'Показатели адаптации'!A1" display="Ü"/>
    <hyperlink ref="H38" location="'Действия по адаптации'!A1" display="Ü"/>
    <hyperlink ref="H39" location="'Отчет по адаптации'!A1" display="Ü"/>
    <hyperlink ref="H32" location="БКВ!A1" display="Ü"/>
    <hyperlink ref="H33" location="'Действия по смягчению'!A1" display="Ü"/>
    <hyperlink ref="G21" r:id="rId3" display="SEAP guidebook"/>
    <hyperlink ref="H31" location="Стратегия!A1" display="Ü"/>
    <hyperlink ref="H35" location="'Мониторинговый отчет'!A1" display="Ü"/>
    <hyperlink ref="H34" location="'Отчет о смягчении последствий'!A1" display="Ü"/>
  </hyperlinks>
  <pageMargins left="0.75" right="0.75" top="1" bottom="1" header="0.3" footer="0.3"/>
  <pageSetup paperSize="8" orientation="landscape" r:id="rId4"/>
  <colBreaks count="1" manualBreakCount="1">
    <brk id="22" max="1048575" man="1"/>
  </colBreaks>
  <drawing r:id="rId5"/>
  <legacyDrawing r:id="rId6"/>
  <mc:AlternateContent xmlns:mc="http://schemas.openxmlformats.org/markup-compatibility/2006">
    <mc:Choice Requires="x14">
      <controls>
        <mc:AlternateContent xmlns:mc="http://schemas.openxmlformats.org/markup-compatibility/2006">
          <mc:Choice Requires="x14">
            <control shapeId="933889" r:id="rId7" name="Check Box 1">
              <controlPr defaultSize="0" autoFill="0" autoLine="0" autoPict="0">
                <anchor moveWithCells="1">
                  <from>
                    <xdr:col>12</xdr:col>
                    <xdr:colOff>0</xdr:colOff>
                    <xdr:row>220</xdr:row>
                    <xdr:rowOff>0</xdr:rowOff>
                  </from>
                  <to>
                    <xdr:col>12</xdr:col>
                    <xdr:colOff>0</xdr:colOff>
                    <xdr:row>221</xdr:row>
                    <xdr:rowOff>66675</xdr:rowOff>
                  </to>
                </anchor>
              </controlPr>
            </control>
          </mc:Choice>
        </mc:AlternateContent>
        <mc:AlternateContent xmlns:mc="http://schemas.openxmlformats.org/markup-compatibility/2006">
          <mc:Choice Requires="x14">
            <control shapeId="933890" r:id="rId8" name="Check Box 2">
              <controlPr defaultSize="0" autoFill="0" autoLine="0" autoPict="0">
                <anchor moveWithCells="1">
                  <from>
                    <xdr:col>12</xdr:col>
                    <xdr:colOff>0</xdr:colOff>
                    <xdr:row>220</xdr:row>
                    <xdr:rowOff>0</xdr:rowOff>
                  </from>
                  <to>
                    <xdr:col>12</xdr:col>
                    <xdr:colOff>0</xdr:colOff>
                    <xdr:row>221</xdr:row>
                    <xdr:rowOff>66675</xdr:rowOff>
                  </to>
                </anchor>
              </controlPr>
            </control>
          </mc:Choice>
        </mc:AlternateContent>
        <mc:AlternateContent xmlns:mc="http://schemas.openxmlformats.org/markup-compatibility/2006">
          <mc:Choice Requires="x14">
            <control shapeId="933891" r:id="rId9" name="Check Box 3">
              <controlPr defaultSize="0" autoFill="0" autoLine="0" autoPict="0">
                <anchor moveWithCells="1">
                  <from>
                    <xdr:col>12</xdr:col>
                    <xdr:colOff>0</xdr:colOff>
                    <xdr:row>220</xdr:row>
                    <xdr:rowOff>0</xdr:rowOff>
                  </from>
                  <to>
                    <xdr:col>12</xdr:col>
                    <xdr:colOff>0</xdr:colOff>
                    <xdr:row>221</xdr:row>
                    <xdr:rowOff>66675</xdr:rowOff>
                  </to>
                </anchor>
              </controlPr>
            </control>
          </mc:Choice>
        </mc:AlternateContent>
        <mc:AlternateContent xmlns:mc="http://schemas.openxmlformats.org/markup-compatibility/2006">
          <mc:Choice Requires="x14">
            <control shapeId="933892" r:id="rId10" name="Check Box 4">
              <controlPr defaultSize="0" autoFill="0" autoLine="0" autoPict="0">
                <anchor moveWithCells="1">
                  <from>
                    <xdr:col>12</xdr:col>
                    <xdr:colOff>0</xdr:colOff>
                    <xdr:row>220</xdr:row>
                    <xdr:rowOff>0</xdr:rowOff>
                  </from>
                  <to>
                    <xdr:col>12</xdr:col>
                    <xdr:colOff>0</xdr:colOff>
                    <xdr:row>221</xdr:row>
                    <xdr:rowOff>85725</xdr:rowOff>
                  </to>
                </anchor>
              </controlPr>
            </control>
          </mc:Choice>
        </mc:AlternateContent>
        <mc:AlternateContent xmlns:mc="http://schemas.openxmlformats.org/markup-compatibility/2006">
          <mc:Choice Requires="x14">
            <control shapeId="933893" r:id="rId11" name="Check Box 5">
              <controlPr defaultSize="0" autoFill="0" autoLine="0" autoPict="0">
                <anchor moveWithCells="1">
                  <from>
                    <xdr:col>11</xdr:col>
                    <xdr:colOff>9525</xdr:colOff>
                    <xdr:row>9</xdr:row>
                    <xdr:rowOff>161925</xdr:rowOff>
                  </from>
                  <to>
                    <xdr:col>12</xdr:col>
                    <xdr:colOff>66675</xdr:colOff>
                    <xdr:row>11</xdr:row>
                    <xdr:rowOff>0</xdr:rowOff>
                  </to>
                </anchor>
              </controlPr>
            </control>
          </mc:Choice>
        </mc:AlternateContent>
        <mc:AlternateContent xmlns:mc="http://schemas.openxmlformats.org/markup-compatibility/2006">
          <mc:Choice Requires="x14">
            <control shapeId="933894" r:id="rId12" name="Check Box 6">
              <controlPr defaultSize="0" autoFill="0" autoLine="0" autoPict="0">
                <anchor moveWithCells="1">
                  <from>
                    <xdr:col>11</xdr:col>
                    <xdr:colOff>9525</xdr:colOff>
                    <xdr:row>11</xdr:row>
                    <xdr:rowOff>38100</xdr:rowOff>
                  </from>
                  <to>
                    <xdr:col>12</xdr:col>
                    <xdr:colOff>66675</xdr:colOff>
                    <xdr:row>13</xdr:row>
                    <xdr:rowOff>28575</xdr:rowOff>
                  </to>
                </anchor>
              </controlPr>
            </control>
          </mc:Choice>
        </mc:AlternateContent>
        <mc:AlternateContent xmlns:mc="http://schemas.openxmlformats.org/markup-compatibility/2006">
          <mc:Choice Requires="x14">
            <control shapeId="7760243" r:id="rId13" name="Check Box 1395">
              <controlPr defaultSize="0" autoFill="0" autoLine="0" autoPict="0">
                <anchor moveWithCells="1">
                  <from>
                    <xdr:col>11</xdr:col>
                    <xdr:colOff>9525</xdr:colOff>
                    <xdr:row>13</xdr:row>
                    <xdr:rowOff>38100</xdr:rowOff>
                  </from>
                  <to>
                    <xdr:col>12</xdr:col>
                    <xdr:colOff>66675</xdr:colOff>
                    <xdr:row>15</xdr:row>
                    <xdr:rowOff>28575</xdr:rowOff>
                  </to>
                </anchor>
              </controlPr>
            </control>
          </mc:Choice>
        </mc:AlternateContent>
        <mc:AlternateContent xmlns:mc="http://schemas.openxmlformats.org/markup-compatibility/2006">
          <mc:Choice Requires="x14">
            <control shapeId="7760248" r:id="rId14" name="Check Box 1400">
              <controlPr defaultSize="0" autoFill="0" autoLine="0" autoPict="0">
                <anchor moveWithCells="1">
                  <from>
                    <xdr:col>11</xdr:col>
                    <xdr:colOff>9525</xdr:colOff>
                    <xdr:row>17</xdr:row>
                    <xdr:rowOff>38100</xdr:rowOff>
                  </from>
                  <to>
                    <xdr:col>12</xdr:col>
                    <xdr:colOff>66675</xdr:colOff>
                    <xdr:row>19</xdr:row>
                    <xdr:rowOff>28575</xdr:rowOff>
                  </to>
                </anchor>
              </controlPr>
            </control>
          </mc:Choice>
        </mc:AlternateContent>
        <mc:AlternateContent xmlns:mc="http://schemas.openxmlformats.org/markup-compatibility/2006">
          <mc:Choice Requires="x14">
            <control shapeId="7760249" r:id="rId15" name="Check Box 1401">
              <controlPr defaultSize="0" autoFill="0" autoLine="0" autoPict="0">
                <anchor moveWithCells="1">
                  <from>
                    <xdr:col>11</xdr:col>
                    <xdr:colOff>9525</xdr:colOff>
                    <xdr:row>17</xdr:row>
                    <xdr:rowOff>38100</xdr:rowOff>
                  </from>
                  <to>
                    <xdr:col>12</xdr:col>
                    <xdr:colOff>66675</xdr:colOff>
                    <xdr:row>19</xdr:row>
                    <xdr:rowOff>28575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009999"/>
    <pageSetUpPr fitToPage="1"/>
  </sheetPr>
  <dimension ref="A1:L48"/>
  <sheetViews>
    <sheetView showGridLines="0" zoomScaleNormal="100" workbookViewId="0">
      <pane ySplit="5" topLeftCell="A8" activePane="bottomLeft" state="frozen"/>
      <selection pane="bottomLeft" activeCell="F15" sqref="F15"/>
    </sheetView>
  </sheetViews>
  <sheetFormatPr defaultColWidth="11" defaultRowHeight="14.25" x14ac:dyDescent="0.2"/>
  <cols>
    <col min="1" max="1" width="3.125" style="1" customWidth="1"/>
    <col min="2" max="2" width="31.875" style="2" customWidth="1"/>
    <col min="3" max="3" width="28.75" style="1" customWidth="1"/>
    <col min="4" max="4" width="28.125" style="1" customWidth="1"/>
    <col min="5" max="5" width="9.125" style="1" customWidth="1"/>
    <col min="6" max="6" width="18" style="1" customWidth="1"/>
    <col min="7" max="7" width="5.125" style="1" hidden="1" customWidth="1"/>
    <col min="8" max="8" width="15" style="1" hidden="1" customWidth="1"/>
    <col min="9" max="9" width="38.125" style="1" customWidth="1"/>
    <col min="10" max="10" width="9.625" style="1" customWidth="1"/>
    <col min="11" max="12" width="15.625" style="1" customWidth="1"/>
    <col min="13" max="16384" width="11" style="1"/>
  </cols>
  <sheetData>
    <row r="1" spans="1:12" ht="31.5" customHeight="1" x14ac:dyDescent="0.2">
      <c r="A1" s="15"/>
      <c r="B1" s="73" t="s">
        <v>777</v>
      </c>
      <c r="C1" s="73"/>
      <c r="D1" s="73"/>
      <c r="E1" s="73"/>
      <c r="F1" s="73"/>
      <c r="G1" s="73"/>
      <c r="H1" s="73"/>
      <c r="I1" s="1364" t="s">
        <v>1070</v>
      </c>
      <c r="J1" s="1363"/>
      <c r="K1" s="1362"/>
      <c r="L1" s="66"/>
    </row>
    <row r="2" spans="1:12" ht="3.6" customHeight="1" x14ac:dyDescent="0.2">
      <c r="A2" s="988"/>
      <c r="B2" s="989"/>
      <c r="C2" s="989"/>
      <c r="D2" s="989"/>
      <c r="E2" s="989"/>
      <c r="F2" s="989"/>
      <c r="G2" s="989"/>
      <c r="H2" s="989"/>
      <c r="I2" s="989"/>
      <c r="J2" s="990"/>
      <c r="K2" s="66"/>
      <c r="L2" s="66"/>
    </row>
    <row r="3" spans="1:12" ht="6.75" customHeight="1" x14ac:dyDescent="0.2">
      <c r="A3" s="15"/>
      <c r="B3" s="977"/>
      <c r="C3" s="977"/>
      <c r="D3" s="977"/>
      <c r="E3" s="977"/>
      <c r="F3" s="977"/>
      <c r="G3" s="977"/>
      <c r="H3" s="977"/>
      <c r="I3" s="977"/>
      <c r="J3" s="86"/>
      <c r="K3" s="66"/>
      <c r="L3" s="66"/>
    </row>
    <row r="4" spans="1:12" ht="3.6" customHeight="1" x14ac:dyDescent="0.2">
      <c r="A4" s="985"/>
      <c r="B4" s="986"/>
      <c r="C4" s="986"/>
      <c r="D4" s="986"/>
      <c r="E4" s="986"/>
      <c r="F4" s="986"/>
      <c r="G4" s="986"/>
      <c r="H4" s="986"/>
      <c r="I4" s="986"/>
      <c r="J4" s="987"/>
      <c r="K4" s="66"/>
      <c r="L4" s="66"/>
    </row>
    <row r="5" spans="1:12" ht="3.75" customHeight="1" x14ac:dyDescent="0.2">
      <c r="A5" s="991"/>
      <c r="B5" s="992"/>
      <c r="C5" s="992"/>
      <c r="D5" s="992"/>
      <c r="E5" s="992"/>
      <c r="F5" s="993"/>
      <c r="G5" s="993"/>
      <c r="H5" s="993"/>
      <c r="I5" s="993"/>
      <c r="J5" s="993"/>
    </row>
    <row r="6" spans="1:12" ht="9" customHeight="1" x14ac:dyDescent="0.2">
      <c r="A6" s="12"/>
      <c r="B6" s="75"/>
      <c r="C6" s="75"/>
      <c r="D6" s="75"/>
      <c r="E6" s="75"/>
      <c r="F6" s="76"/>
      <c r="G6" s="76"/>
      <c r="H6" s="76"/>
      <c r="I6" s="76"/>
      <c r="J6" s="12"/>
    </row>
    <row r="7" spans="1:12" ht="39.75" customHeight="1" x14ac:dyDescent="0.2">
      <c r="A7" s="12"/>
      <c r="B7" s="1680" t="s">
        <v>1146</v>
      </c>
      <c r="C7" s="1681"/>
      <c r="D7" s="1681"/>
      <c r="E7" s="1681"/>
      <c r="F7" s="1681"/>
      <c r="G7" s="1681"/>
      <c r="H7" s="1681"/>
      <c r="I7" s="1681"/>
      <c r="J7" s="92"/>
      <c r="L7" s="66"/>
    </row>
    <row r="8" spans="1:12" ht="42.75" customHeight="1" x14ac:dyDescent="0.2">
      <c r="A8" s="12"/>
      <c r="B8" s="1683"/>
      <c r="C8" s="1683"/>
      <c r="D8" s="1683"/>
      <c r="E8" s="1684"/>
      <c r="F8" s="1684"/>
      <c r="G8" s="1684"/>
      <c r="H8" s="1684"/>
      <c r="I8" s="1684"/>
      <c r="J8" s="12"/>
      <c r="L8" s="66"/>
    </row>
    <row r="9" spans="1:12" ht="30" x14ac:dyDescent="0.25">
      <c r="A9" s="12"/>
      <c r="B9" s="1274" t="s">
        <v>760</v>
      </c>
      <c r="C9" s="1275" t="s">
        <v>761</v>
      </c>
      <c r="D9" s="1273" t="s">
        <v>762</v>
      </c>
      <c r="E9" s="1684"/>
      <c r="F9" s="1684"/>
      <c r="G9" s="1684"/>
      <c r="H9" s="1684"/>
      <c r="I9" s="1684"/>
      <c r="J9" s="12"/>
    </row>
    <row r="10" spans="1:12" x14ac:dyDescent="0.2">
      <c r="A10" s="12"/>
      <c r="B10" s="77" t="s">
        <v>26</v>
      </c>
      <c r="C10" s="1276" t="s">
        <v>763</v>
      </c>
      <c r="D10" s="78" t="s">
        <v>5</v>
      </c>
      <c r="E10" s="1684"/>
      <c r="F10" s="1684"/>
      <c r="G10" s="1684"/>
      <c r="H10" s="1684"/>
      <c r="I10" s="1684"/>
      <c r="J10" s="12"/>
    </row>
    <row r="11" spans="1:12" x14ac:dyDescent="0.2">
      <c r="A11" s="12"/>
      <c r="B11" s="79" t="s">
        <v>27</v>
      </c>
      <c r="C11" s="1277" t="s">
        <v>764</v>
      </c>
      <c r="D11" s="80" t="s">
        <v>6</v>
      </c>
      <c r="E11" s="1684"/>
      <c r="F11" s="1684"/>
      <c r="G11" s="1684"/>
      <c r="H11" s="1684"/>
      <c r="I11" s="1684"/>
      <c r="J11" s="12"/>
    </row>
    <row r="12" spans="1:12" x14ac:dyDescent="0.2">
      <c r="A12" s="12"/>
      <c r="B12" s="81" t="s">
        <v>28</v>
      </c>
      <c r="C12" s="1278" t="s">
        <v>765</v>
      </c>
      <c r="D12" s="82" t="s">
        <v>7</v>
      </c>
      <c r="E12" s="1684"/>
      <c r="F12" s="1684"/>
      <c r="G12" s="1684"/>
      <c r="H12" s="1684"/>
      <c r="I12" s="1684"/>
      <c r="J12" s="12"/>
    </row>
    <row r="13" spans="1:12" x14ac:dyDescent="0.2">
      <c r="A13" s="12"/>
      <c r="B13" s="83" t="s">
        <v>29</v>
      </c>
      <c r="C13" s="1279" t="s">
        <v>766</v>
      </c>
      <c r="D13" s="84" t="s">
        <v>8</v>
      </c>
      <c r="E13" s="1684"/>
      <c r="F13" s="1684"/>
      <c r="G13" s="1684"/>
      <c r="H13" s="1684"/>
      <c r="I13" s="1684"/>
      <c r="J13" s="12"/>
    </row>
    <row r="14" spans="1:12" ht="99.75" customHeight="1" x14ac:dyDescent="0.2">
      <c r="A14" s="12"/>
      <c r="B14" s="1682"/>
      <c r="C14" s="1682"/>
      <c r="D14" s="1682"/>
      <c r="E14" s="1684"/>
      <c r="F14" s="1684"/>
      <c r="G14" s="1684"/>
      <c r="H14" s="1684"/>
      <c r="I14" s="1684"/>
      <c r="J14" s="12"/>
    </row>
    <row r="15" spans="1:12" ht="31.5" customHeight="1" x14ac:dyDescent="0.2">
      <c r="A15" s="12"/>
      <c r="B15" s="1280" t="s">
        <v>767</v>
      </c>
      <c r="C15" s="1692" t="s">
        <v>768</v>
      </c>
      <c r="D15" s="1692"/>
      <c r="E15" s="1692"/>
      <c r="F15" s="1281" t="s">
        <v>769</v>
      </c>
      <c r="G15" s="1280"/>
      <c r="H15" s="1280" t="s">
        <v>30</v>
      </c>
      <c r="I15" s="1282" t="s">
        <v>757</v>
      </c>
      <c r="J15" s="12"/>
      <c r="L15" s="66"/>
    </row>
    <row r="16" spans="1:12" ht="24.95" customHeight="1" x14ac:dyDescent="0.2">
      <c r="A16" s="12"/>
      <c r="B16" s="1689" t="s">
        <v>770</v>
      </c>
      <c r="C16" s="1687" t="s">
        <v>787</v>
      </c>
      <c r="D16" s="1688"/>
      <c r="E16" s="1688"/>
      <c r="F16" s="171"/>
      <c r="G16" s="144">
        <f>IF(F16="A", "4","0")+IF(F16="B", "3","0")+IF(F16="C", "2","0")+IF(F16="D", "1","0")</f>
        <v>0</v>
      </c>
      <c r="H16" s="1668">
        <f>AVERAGE(G16:G22)</f>
        <v>0</v>
      </c>
      <c r="I16" s="1661"/>
      <c r="J16" s="12"/>
      <c r="L16" s="66"/>
    </row>
    <row r="17" spans="1:10" ht="15" customHeight="1" x14ac:dyDescent="0.2">
      <c r="A17" s="12"/>
      <c r="B17" s="1696"/>
      <c r="C17" s="1664" t="s">
        <v>782</v>
      </c>
      <c r="D17" s="1664"/>
      <c r="E17" s="1664"/>
      <c r="F17" s="170"/>
      <c r="G17" s="145">
        <f t="shared" ref="G17:G36" si="0">IF(F17="A", "4","0")+IF(F17="B", "3","0")+IF(F17="C", "2","0")+IF(F17="D", "1","0")</f>
        <v>0</v>
      </c>
      <c r="H17" s="1686"/>
      <c r="I17" s="1685"/>
      <c r="J17" s="12"/>
    </row>
    <row r="18" spans="1:10" ht="24.95" customHeight="1" x14ac:dyDescent="0.2">
      <c r="A18" s="12"/>
      <c r="B18" s="1690"/>
      <c r="C18" s="1679" t="s">
        <v>1102</v>
      </c>
      <c r="D18" s="1679"/>
      <c r="E18" s="1679"/>
      <c r="F18" s="170"/>
      <c r="G18" s="145">
        <f t="shared" si="0"/>
        <v>0</v>
      </c>
      <c r="H18" s="1669"/>
      <c r="I18" s="1662"/>
      <c r="J18" s="12"/>
    </row>
    <row r="19" spans="1:10" ht="24.95" customHeight="1" x14ac:dyDescent="0.2">
      <c r="A19" s="12"/>
      <c r="B19" s="1690"/>
      <c r="C19" s="1664" t="s">
        <v>783</v>
      </c>
      <c r="D19" s="1664"/>
      <c r="E19" s="1664"/>
      <c r="F19" s="170"/>
      <c r="G19" s="145">
        <f t="shared" si="0"/>
        <v>0</v>
      </c>
      <c r="H19" s="1669"/>
      <c r="I19" s="1662"/>
      <c r="J19" s="12"/>
    </row>
    <row r="20" spans="1:10" ht="24.95" customHeight="1" x14ac:dyDescent="0.2">
      <c r="A20" s="12"/>
      <c r="B20" s="1690"/>
      <c r="C20" s="1664" t="s">
        <v>784</v>
      </c>
      <c r="D20" s="1664"/>
      <c r="E20" s="1664"/>
      <c r="F20" s="170"/>
      <c r="G20" s="145">
        <f t="shared" si="0"/>
        <v>0</v>
      </c>
      <c r="H20" s="1669"/>
      <c r="I20" s="1662"/>
      <c r="J20" s="12"/>
    </row>
    <row r="21" spans="1:10" ht="24.95" customHeight="1" x14ac:dyDescent="0.2">
      <c r="A21" s="12"/>
      <c r="B21" s="1690"/>
      <c r="C21" s="1664" t="s">
        <v>785</v>
      </c>
      <c r="D21" s="1664"/>
      <c r="E21" s="1664"/>
      <c r="F21" s="170"/>
      <c r="G21" s="145">
        <f t="shared" si="0"/>
        <v>0</v>
      </c>
      <c r="H21" s="1669"/>
      <c r="I21" s="1662"/>
      <c r="J21" s="12"/>
    </row>
    <row r="22" spans="1:10" ht="24.95" customHeight="1" x14ac:dyDescent="0.2">
      <c r="A22" s="12"/>
      <c r="B22" s="1691"/>
      <c r="C22" s="1660" t="s">
        <v>786</v>
      </c>
      <c r="D22" s="1660"/>
      <c r="E22" s="1660"/>
      <c r="F22" s="172"/>
      <c r="G22" s="146">
        <f t="shared" si="0"/>
        <v>0</v>
      </c>
      <c r="H22" s="1670"/>
      <c r="I22" s="1663"/>
      <c r="J22" s="221" t="str">
        <f>CONCATENATE(TEXT(500-LEN(I16), "#")," символов")</f>
        <v>500 символов</v>
      </c>
    </row>
    <row r="23" spans="1:10" ht="25.5" customHeight="1" x14ac:dyDescent="0.2">
      <c r="A23" s="12"/>
      <c r="B23" s="1689" t="s">
        <v>771</v>
      </c>
      <c r="C23" s="1694" t="s">
        <v>791</v>
      </c>
      <c r="D23" s="1695"/>
      <c r="E23" s="1695"/>
      <c r="F23" s="171"/>
      <c r="G23" s="144">
        <f t="shared" si="0"/>
        <v>0</v>
      </c>
      <c r="H23" s="1671">
        <f>AVERAGE(G23:G26)</f>
        <v>0</v>
      </c>
      <c r="I23" s="1678"/>
      <c r="J23" s="222"/>
    </row>
    <row r="24" spans="1:10" ht="27" customHeight="1" x14ac:dyDescent="0.2">
      <c r="A24" s="12"/>
      <c r="B24" s="1690"/>
      <c r="C24" s="1679" t="s">
        <v>788</v>
      </c>
      <c r="D24" s="1679"/>
      <c r="E24" s="1679"/>
      <c r="F24" s="170"/>
      <c r="G24" s="145">
        <f t="shared" si="0"/>
        <v>0</v>
      </c>
      <c r="H24" s="1672"/>
      <c r="I24" s="1662"/>
      <c r="J24" s="222"/>
    </row>
    <row r="25" spans="1:10" ht="18.75" customHeight="1" x14ac:dyDescent="0.2">
      <c r="A25" s="12"/>
      <c r="B25" s="1690"/>
      <c r="C25" s="1664" t="s">
        <v>1099</v>
      </c>
      <c r="D25" s="1664"/>
      <c r="E25" s="1664"/>
      <c r="F25" s="170"/>
      <c r="G25" s="145">
        <f t="shared" si="0"/>
        <v>0</v>
      </c>
      <c r="H25" s="1672"/>
      <c r="I25" s="1662"/>
      <c r="J25" s="222"/>
    </row>
    <row r="26" spans="1:10" ht="24.95" customHeight="1" x14ac:dyDescent="0.2">
      <c r="A26" s="12"/>
      <c r="B26" s="1691"/>
      <c r="C26" s="1660" t="s">
        <v>789</v>
      </c>
      <c r="D26" s="1660"/>
      <c r="E26" s="1660"/>
      <c r="F26" s="172"/>
      <c r="G26" s="146">
        <f t="shared" si="0"/>
        <v>0</v>
      </c>
      <c r="H26" s="1673"/>
      <c r="I26" s="1663"/>
      <c r="J26" s="221" t="str">
        <f>CONCATENATE(TEXT(500-LEN(I23), "#")," символов")</f>
        <v>500 символов</v>
      </c>
    </row>
    <row r="27" spans="1:10" ht="24.95" customHeight="1" x14ac:dyDescent="0.2">
      <c r="A27" s="12"/>
      <c r="B27" s="1689" t="s">
        <v>772</v>
      </c>
      <c r="C27" s="1659" t="s">
        <v>790</v>
      </c>
      <c r="D27" s="1659"/>
      <c r="E27" s="1659"/>
      <c r="F27" s="171"/>
      <c r="G27" s="144">
        <f t="shared" si="0"/>
        <v>0</v>
      </c>
      <c r="H27" s="1668">
        <f>AVERAGE(G27:G29)</f>
        <v>0</v>
      </c>
      <c r="I27" s="1661"/>
      <c r="J27" s="222"/>
    </row>
    <row r="28" spans="1:10" ht="38.25" customHeight="1" x14ac:dyDescent="0.2">
      <c r="A28" s="12"/>
      <c r="B28" s="1690"/>
      <c r="C28" s="1665" t="s">
        <v>792</v>
      </c>
      <c r="D28" s="1666"/>
      <c r="E28" s="1667"/>
      <c r="F28" s="170"/>
      <c r="G28" s="145">
        <f t="shared" si="0"/>
        <v>0</v>
      </c>
      <c r="H28" s="1669"/>
      <c r="I28" s="1662"/>
      <c r="J28" s="222"/>
    </row>
    <row r="29" spans="1:10" ht="27.75" customHeight="1" x14ac:dyDescent="0.2">
      <c r="A29" s="12"/>
      <c r="B29" s="1691"/>
      <c r="C29" s="1675" t="s">
        <v>793</v>
      </c>
      <c r="D29" s="1676"/>
      <c r="E29" s="1676"/>
      <c r="F29" s="172"/>
      <c r="G29" s="146">
        <f t="shared" si="0"/>
        <v>0</v>
      </c>
      <c r="H29" s="1670"/>
      <c r="I29" s="1663"/>
      <c r="J29" s="221" t="str">
        <f>CONCATENATE(TEXT(500-LEN(I27), "#")," символов")</f>
        <v>500 символов</v>
      </c>
    </row>
    <row r="30" spans="1:10" ht="15" customHeight="1" x14ac:dyDescent="0.2">
      <c r="A30" s="12"/>
      <c r="B30" s="1689" t="s">
        <v>773</v>
      </c>
      <c r="C30" s="1659" t="s">
        <v>794</v>
      </c>
      <c r="D30" s="1659"/>
      <c r="E30" s="1659"/>
      <c r="F30" s="171"/>
      <c r="G30" s="144">
        <f t="shared" si="0"/>
        <v>0</v>
      </c>
      <c r="H30" s="1671">
        <f>AVERAGE(G30:G32)</f>
        <v>0</v>
      </c>
      <c r="I30" s="1661"/>
      <c r="J30" s="222"/>
    </row>
    <row r="31" spans="1:10" ht="37.5" customHeight="1" x14ac:dyDescent="0.2">
      <c r="A31" s="12"/>
      <c r="B31" s="1690"/>
      <c r="C31" s="1697" t="s">
        <v>795</v>
      </c>
      <c r="D31" s="1666"/>
      <c r="E31" s="1666"/>
      <c r="F31" s="170"/>
      <c r="G31" s="145">
        <f t="shared" si="0"/>
        <v>0</v>
      </c>
      <c r="H31" s="1669"/>
      <c r="I31" s="1662"/>
      <c r="J31" s="222"/>
    </row>
    <row r="32" spans="1:10" ht="24.95" customHeight="1" x14ac:dyDescent="0.2">
      <c r="A32" s="12"/>
      <c r="B32" s="1691"/>
      <c r="C32" s="1660" t="s">
        <v>796</v>
      </c>
      <c r="D32" s="1660"/>
      <c r="E32" s="1660"/>
      <c r="F32" s="172"/>
      <c r="G32" s="146">
        <f t="shared" si="0"/>
        <v>0</v>
      </c>
      <c r="H32" s="1670"/>
      <c r="I32" s="1663"/>
      <c r="J32" s="221" t="str">
        <f>CONCATENATE(TEXT(500-LEN(I30), "#")," символов")</f>
        <v>500 символов</v>
      </c>
    </row>
    <row r="33" spans="1:10" ht="18.75" customHeight="1" x14ac:dyDescent="0.2">
      <c r="A33" s="12"/>
      <c r="B33" s="1689" t="s">
        <v>774</v>
      </c>
      <c r="C33" s="1674" t="s">
        <v>797</v>
      </c>
      <c r="D33" s="1674"/>
      <c r="E33" s="1674"/>
      <c r="F33" s="147"/>
      <c r="G33" s="144">
        <f t="shared" si="0"/>
        <v>0</v>
      </c>
      <c r="H33" s="1668">
        <f>AVERAGE(G33:G36)</f>
        <v>0</v>
      </c>
      <c r="I33" s="1661"/>
      <c r="J33" s="222"/>
    </row>
    <row r="34" spans="1:10" ht="18.75" customHeight="1" x14ac:dyDescent="0.2">
      <c r="A34" s="12"/>
      <c r="B34" s="1690"/>
      <c r="C34" s="1664" t="s">
        <v>798</v>
      </c>
      <c r="D34" s="1664"/>
      <c r="E34" s="1664"/>
      <c r="F34" s="148"/>
      <c r="G34" s="145">
        <f t="shared" si="0"/>
        <v>0</v>
      </c>
      <c r="H34" s="1669"/>
      <c r="I34" s="1662"/>
      <c r="J34" s="222"/>
    </row>
    <row r="35" spans="1:10" ht="24.95" customHeight="1" x14ac:dyDescent="0.2">
      <c r="A35" s="12"/>
      <c r="B35" s="1690"/>
      <c r="C35" s="1664" t="s">
        <v>1100</v>
      </c>
      <c r="D35" s="1664"/>
      <c r="E35" s="1664"/>
      <c r="F35" s="148"/>
      <c r="G35" s="145">
        <f t="shared" si="0"/>
        <v>0</v>
      </c>
      <c r="H35" s="1669"/>
      <c r="I35" s="1662"/>
      <c r="J35" s="222"/>
    </row>
    <row r="36" spans="1:10" ht="27" customHeight="1" x14ac:dyDescent="0.2">
      <c r="A36" s="12"/>
      <c r="B36" s="1691"/>
      <c r="C36" s="1675" t="s">
        <v>1101</v>
      </c>
      <c r="D36" s="1677"/>
      <c r="E36" s="1677"/>
      <c r="F36" s="149"/>
      <c r="G36" s="146">
        <f t="shared" si="0"/>
        <v>0</v>
      </c>
      <c r="H36" s="1670"/>
      <c r="I36" s="1663"/>
      <c r="J36" s="221" t="str">
        <f>CONCATENATE(TEXT(500-LEN(I33), "#")," символов")</f>
        <v>500 символов</v>
      </c>
    </row>
    <row r="37" spans="1:10" ht="18" customHeight="1" x14ac:dyDescent="0.2">
      <c r="A37" s="12"/>
      <c r="B37" s="72"/>
      <c r="C37" s="7"/>
      <c r="D37" s="12"/>
      <c r="E37" s="12"/>
      <c r="F37" s="12"/>
      <c r="G37" s="12"/>
      <c r="H37" s="12"/>
      <c r="I37" s="12"/>
      <c r="J37" s="12"/>
    </row>
    <row r="38" spans="1:10" ht="24.75" customHeight="1" x14ac:dyDescent="0.2">
      <c r="A38" s="15"/>
      <c r="B38" s="15"/>
      <c r="C38" s="15"/>
      <c r="D38" s="15"/>
      <c r="E38" s="15"/>
      <c r="F38" s="1165" t="s">
        <v>1066</v>
      </c>
      <c r="G38" s="15"/>
      <c r="I38" s="1272" t="s">
        <v>1098</v>
      </c>
      <c r="J38" s="1165"/>
    </row>
    <row r="39" spans="1:10" ht="30" customHeight="1" x14ac:dyDescent="0.2">
      <c r="B39" s="67" t="s">
        <v>24</v>
      </c>
      <c r="C39" s="16"/>
      <c r="D39" s="68"/>
      <c r="E39" s="68"/>
      <c r="F39" s="68"/>
      <c r="G39" s="68"/>
      <c r="H39" s="68"/>
      <c r="I39" s="68"/>
    </row>
    <row r="40" spans="1:10" ht="30.75" customHeight="1" x14ac:dyDescent="0.2">
      <c r="B40" s="1693" t="s">
        <v>47</v>
      </c>
      <c r="C40" s="1693"/>
      <c r="D40" s="1693"/>
      <c r="E40" s="1693"/>
      <c r="F40" s="1693"/>
      <c r="G40" s="1693"/>
      <c r="H40" s="1693"/>
      <c r="I40" s="1693"/>
    </row>
    <row r="41" spans="1:10" ht="15" customHeight="1" thickBot="1" x14ac:dyDescent="0.25">
      <c r="B41" s="69" t="s">
        <v>776</v>
      </c>
      <c r="C41" s="69" t="s">
        <v>30</v>
      </c>
      <c r="D41" s="68"/>
      <c r="E41" s="68"/>
      <c r="F41" s="68"/>
      <c r="G41" s="68"/>
      <c r="H41" s="68"/>
      <c r="I41" s="68"/>
    </row>
    <row r="42" spans="1:10" ht="15" customHeight="1" thickTop="1" x14ac:dyDescent="0.2">
      <c r="B42" s="70" t="s">
        <v>775</v>
      </c>
      <c r="C42" s="70">
        <f>ROUND(H16,0)</f>
        <v>0</v>
      </c>
      <c r="D42" s="68"/>
      <c r="E42" s="68"/>
      <c r="F42" s="68"/>
      <c r="G42" s="68"/>
      <c r="H42" s="68"/>
      <c r="I42" s="68"/>
    </row>
    <row r="43" spans="1:10" ht="38.25" x14ac:dyDescent="0.2">
      <c r="B43" s="70" t="s">
        <v>778</v>
      </c>
      <c r="C43" s="70">
        <f>ROUND(H23,0)</f>
        <v>0</v>
      </c>
      <c r="D43" s="68"/>
      <c r="E43" s="68"/>
      <c r="F43" s="68"/>
      <c r="G43" s="68"/>
      <c r="H43" s="68"/>
      <c r="I43" s="67"/>
    </row>
    <row r="44" spans="1:10" ht="25.5" x14ac:dyDescent="0.2">
      <c r="B44" s="70" t="s">
        <v>779</v>
      </c>
      <c r="C44" s="70">
        <f>ROUND(H27,0)</f>
        <v>0</v>
      </c>
      <c r="D44" s="68"/>
      <c r="E44" s="68"/>
      <c r="F44" s="68"/>
      <c r="G44" s="68"/>
      <c r="H44" s="68"/>
      <c r="I44" s="68"/>
    </row>
    <row r="45" spans="1:10" ht="15" customHeight="1" x14ac:dyDescent="0.2">
      <c r="B45" s="70" t="s">
        <v>780</v>
      </c>
      <c r="C45" s="70">
        <f>ROUND(H30,0)</f>
        <v>0</v>
      </c>
      <c r="D45" s="68"/>
      <c r="E45" s="68"/>
      <c r="F45" s="68"/>
      <c r="G45" s="68"/>
      <c r="H45" s="68"/>
      <c r="I45" s="68"/>
    </row>
    <row r="46" spans="1:10" x14ac:dyDescent="0.2">
      <c r="B46" s="70" t="s">
        <v>781</v>
      </c>
      <c r="C46" s="70">
        <f>ROUND(H33,0)</f>
        <v>0</v>
      </c>
      <c r="D46" s="68"/>
      <c r="E46" s="68"/>
      <c r="F46" s="68"/>
      <c r="G46" s="68"/>
      <c r="H46" s="68"/>
      <c r="I46" s="68"/>
    </row>
    <row r="47" spans="1:10" ht="15" x14ac:dyDescent="0.25">
      <c r="B47" s="1"/>
      <c r="C47" s="71"/>
    </row>
    <row r="48" spans="1:10" ht="42.75" customHeight="1" x14ac:dyDescent="0.2"/>
  </sheetData>
  <sheetProtection password="DDBE" sheet="1" objects="1" scenarios="1" formatCells="0" formatColumns="0" formatRows="0" insertColumns="0" insertRows="0" insertHyperlinks="0" selectLockedCells="1"/>
  <mergeCells count="42">
    <mergeCell ref="B27:B29"/>
    <mergeCell ref="H27:H29"/>
    <mergeCell ref="C15:E15"/>
    <mergeCell ref="B40:I40"/>
    <mergeCell ref="B23:B26"/>
    <mergeCell ref="C25:E25"/>
    <mergeCell ref="C23:E23"/>
    <mergeCell ref="B16:B22"/>
    <mergeCell ref="C18:E18"/>
    <mergeCell ref="B30:B32"/>
    <mergeCell ref="H30:H32"/>
    <mergeCell ref="B33:B36"/>
    <mergeCell ref="C30:E30"/>
    <mergeCell ref="C35:E35"/>
    <mergeCell ref="C31:E31"/>
    <mergeCell ref="I30:I32"/>
    <mergeCell ref="B7:I7"/>
    <mergeCell ref="B14:D14"/>
    <mergeCell ref="B8:D8"/>
    <mergeCell ref="E8:I14"/>
    <mergeCell ref="I16:I22"/>
    <mergeCell ref="C19:E19"/>
    <mergeCell ref="H16:H22"/>
    <mergeCell ref="C22:E22"/>
    <mergeCell ref="C20:E20"/>
    <mergeCell ref="C16:E16"/>
    <mergeCell ref="C17:E17"/>
    <mergeCell ref="C21:E21"/>
    <mergeCell ref="C27:E27"/>
    <mergeCell ref="C26:E26"/>
    <mergeCell ref="I27:I29"/>
    <mergeCell ref="I33:I36"/>
    <mergeCell ref="C34:E34"/>
    <mergeCell ref="C28:E28"/>
    <mergeCell ref="H33:H36"/>
    <mergeCell ref="H23:H26"/>
    <mergeCell ref="C33:E33"/>
    <mergeCell ref="C32:E32"/>
    <mergeCell ref="C29:E29"/>
    <mergeCell ref="C36:E36"/>
    <mergeCell ref="I23:I26"/>
    <mergeCell ref="C24:E24"/>
  </mergeCells>
  <conditionalFormatting sqref="F16:G36">
    <cfRule type="containsText" dxfId="32" priority="16" stopIfTrue="1" operator="containsText" text="N">
      <formula>NOT(ISERROR(SEARCH("N",F16)))</formula>
    </cfRule>
    <cfRule type="containsText" dxfId="31" priority="18" stopIfTrue="1" operator="containsText" text="D">
      <formula>NOT(ISERROR(SEARCH("D",F16)))</formula>
    </cfRule>
    <cfRule type="containsText" dxfId="30" priority="19" stopIfTrue="1" operator="containsText" text="C">
      <formula>NOT(ISERROR(SEARCH("C",F16)))</formula>
    </cfRule>
    <cfRule type="containsText" dxfId="29" priority="20" stopIfTrue="1" operator="containsText" text="B">
      <formula>NOT(ISERROR(SEARCH("B",F16)))</formula>
    </cfRule>
    <cfRule type="expression" dxfId="28" priority="22" stopIfTrue="1">
      <formula>LEFT(F16,1)="A"</formula>
    </cfRule>
  </conditionalFormatting>
  <dataValidations xWindow="569" yWindow="835" count="8">
    <dataValidation allowBlank="1" showInputMessage="1" showErrorMessage="1" prompt="Определяет характер и степень риска, посредством анализа потенциальных опасностей и оценки уязвимостей, которые могут представлять потенциальную опасность для людей, собственности, средствам существования и окружающей среды от которой они зависят.  " sqref="C23:E23"/>
    <dataValidation allowBlank="1" showInputMessage="1" showErrorMessage="1" prompt="Интеграция адаптации (адаптационных действий) в политические процессы и другие текущие (секторальные) стратегические процессы и документы." sqref="C28:E28"/>
    <dataValidation allowBlank="1" showInputMessage="1" showErrorMessage="1" prompt="Технологии, процессы и действия, направленные на увеличение наших возможностей по адаптации (наращивание адаптационных возможностей) и на минимизацию, адаптацию к, и извлечение выгоды из последствий изменения климата (реализация адаптации). " sqref="C31:E31"/>
    <dataValidation allowBlank="1" showInputMessage="1" showErrorMessage="1" prompt="Определяет характер и степень риска, посредством анализа потенциальных опасностей и оценки уязвимостей, представляющих потенциальную опасность или вред для людей, собственности, средствам существования и окружающей среды от которой они зависят.  " sqref="C36:E36"/>
    <dataValidation allowBlank="1" showInputMessage="1" showErrorMessage="1" prompt="Технологии, процессы и действия, направленные на увеличение наших возможностей по адаптации (наращивание адаптационных возможностей) и на минимизацию, адаптацию к, и извлечение выгоды из последствий изменения климата (реализация адаптации). " sqref="C29:E29"/>
    <dataValidation allowBlank="1" showInputMessage="1" showErrorMessage="1" prompt="Пожалуйста, выберите Ваш статус (A-D)." sqref="F15"/>
    <dataValidation allowBlank="1" showInputMessage="1" showErrorMessage="1" prompt="Пожалуйста, опишите здесь текущее состояние дел и Ваши следующие действия / области улучшения." sqref="I15"/>
    <dataValidation allowBlank="1" showInputMessage="1" showErrorMessage="1" prompt="Любой официальный документ по климатической политике в котором есть ссылка на обязательства по реализации адаптационных мер." sqref="C16:E16"/>
  </dataValidations>
  <hyperlinks>
    <hyperlink ref="I38" location="'Риски и уязвимости'!A1" display="► ВПЕРЕД"/>
    <hyperlink ref="F38" location="'Мониторинговый отчет'!A1" display="НАЗАД ◄"/>
    <hyperlink ref="I1" location="'Главная страница'!A1" display="▲ ГЛАВНАЯ СТРАНИЦА"/>
  </hyperlinks>
  <printOptions horizontalCentered="1"/>
  <pageMargins left="0.51181102362204722" right="0.51181102362204722" top="0.35433070866141736" bottom="0.35433070866141736" header="0.31496062992125984" footer="0.31496062992125984"/>
  <pageSetup paperSize="9" scale="77" fitToHeight="0" orientation="landscape"/>
  <rowBreaks count="1" manualBreakCount="1">
    <brk id="29" max="9" man="1"/>
  </rowBreak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rgb="FF009999"/>
    <pageSetUpPr fitToPage="1"/>
  </sheetPr>
  <dimension ref="A1:L58"/>
  <sheetViews>
    <sheetView showGridLines="0" zoomScaleNormal="100" workbookViewId="0">
      <pane ySplit="5" topLeftCell="A6" activePane="bottomLeft" state="frozen"/>
      <selection pane="bottomLeft" activeCell="B7" sqref="B7:F7"/>
    </sheetView>
  </sheetViews>
  <sheetFormatPr defaultColWidth="11" defaultRowHeight="14.25" x14ac:dyDescent="0.2"/>
  <cols>
    <col min="1" max="1" width="3.125" style="1" customWidth="1"/>
    <col min="2" max="2" width="29.625" style="1" customWidth="1"/>
    <col min="3" max="3" width="11.5" style="1" customWidth="1"/>
    <col min="4" max="4" width="20.5" style="1" customWidth="1"/>
    <col min="5" max="8" width="20.625" style="1" customWidth="1"/>
    <col min="9" max="9" width="23.375" style="1" customWidth="1"/>
    <col min="10" max="10" width="25.75" style="1" customWidth="1"/>
    <col min="11" max="16384" width="11" style="1"/>
  </cols>
  <sheetData>
    <row r="1" spans="1:12" ht="32.1" customHeight="1" x14ac:dyDescent="0.2">
      <c r="A1" s="74"/>
      <c r="B1" s="74" t="s">
        <v>828</v>
      </c>
      <c r="C1" s="73"/>
      <c r="D1" s="73"/>
      <c r="E1" s="14"/>
      <c r="F1" s="14"/>
      <c r="G1" s="14"/>
      <c r="H1" s="15"/>
      <c r="I1" s="1271"/>
      <c r="J1" s="1364" t="s">
        <v>1070</v>
      </c>
    </row>
    <row r="2" spans="1:12" ht="3.6" customHeight="1" x14ac:dyDescent="0.2">
      <c r="A2" s="988"/>
      <c r="B2" s="989"/>
      <c r="C2" s="989"/>
      <c r="D2" s="989"/>
      <c r="E2" s="989"/>
      <c r="F2" s="989"/>
      <c r="G2" s="989"/>
      <c r="H2" s="989"/>
      <c r="I2" s="989"/>
      <c r="J2" s="990"/>
      <c r="K2" s="66"/>
      <c r="L2" s="66"/>
    </row>
    <row r="3" spans="1:12" ht="6.75" customHeight="1" x14ac:dyDescent="0.2">
      <c r="A3" s="15"/>
      <c r="B3" s="977"/>
      <c r="C3" s="977"/>
      <c r="D3" s="977"/>
      <c r="E3" s="977"/>
      <c r="F3" s="977"/>
      <c r="G3" s="977"/>
      <c r="H3" s="977"/>
      <c r="I3" s="977"/>
      <c r="J3" s="86"/>
      <c r="K3" s="66"/>
      <c r="L3" s="66"/>
    </row>
    <row r="4" spans="1:12" ht="3.6" customHeight="1" x14ac:dyDescent="0.2">
      <c r="A4" s="985"/>
      <c r="B4" s="986"/>
      <c r="C4" s="986"/>
      <c r="D4" s="986"/>
      <c r="E4" s="986"/>
      <c r="F4" s="986"/>
      <c r="G4" s="986"/>
      <c r="H4" s="986"/>
      <c r="I4" s="986"/>
      <c r="J4" s="987"/>
      <c r="K4" s="66"/>
      <c r="L4" s="66"/>
    </row>
    <row r="5" spans="1:12" ht="3.75" customHeight="1" x14ac:dyDescent="0.2">
      <c r="A5" s="991"/>
      <c r="B5" s="992"/>
      <c r="C5" s="992"/>
      <c r="D5" s="992"/>
      <c r="E5" s="992"/>
      <c r="F5" s="993"/>
      <c r="G5" s="993"/>
      <c r="H5" s="993"/>
      <c r="I5" s="993"/>
      <c r="J5" s="993"/>
    </row>
    <row r="6" spans="1:12" ht="9" customHeight="1" x14ac:dyDescent="0.2">
      <c r="A6" s="12"/>
      <c r="B6" s="1724"/>
      <c r="C6" s="1724"/>
      <c r="D6" s="1724"/>
      <c r="E6" s="1724"/>
      <c r="F6" s="1724"/>
      <c r="G6" s="1724"/>
      <c r="H6" s="1724"/>
      <c r="I6" s="1724"/>
      <c r="J6" s="12"/>
    </row>
    <row r="7" spans="1:12" ht="24.75" customHeight="1" x14ac:dyDescent="0.2">
      <c r="A7" s="7" t="s">
        <v>53</v>
      </c>
      <c r="B7" s="1731" t="s">
        <v>799</v>
      </c>
      <c r="C7" s="1732"/>
      <c r="D7" s="1732"/>
      <c r="E7" s="1732"/>
      <c r="F7" s="1732"/>
      <c r="G7" s="27"/>
      <c r="H7" s="27"/>
      <c r="I7" s="27"/>
      <c r="J7" s="12"/>
    </row>
    <row r="8" spans="1:12" ht="12" customHeight="1" x14ac:dyDescent="0.2">
      <c r="A8" s="12"/>
      <c r="B8" s="46"/>
      <c r="C8" s="46"/>
      <c r="D8" s="46"/>
      <c r="E8" s="46"/>
      <c r="F8" s="46"/>
      <c r="G8" s="46"/>
      <c r="H8" s="46"/>
      <c r="I8" s="46"/>
      <c r="J8" s="29"/>
    </row>
    <row r="9" spans="1:12" ht="29.25" customHeight="1" x14ac:dyDescent="0.2">
      <c r="A9" s="12"/>
      <c r="B9" s="1283" t="s">
        <v>595</v>
      </c>
      <c r="C9" s="1735" t="s">
        <v>800</v>
      </c>
      <c r="D9" s="1735"/>
      <c r="E9" s="1284" t="s">
        <v>743</v>
      </c>
      <c r="F9" s="1735" t="s">
        <v>648</v>
      </c>
      <c r="G9" s="1735"/>
      <c r="H9" s="1284" t="s">
        <v>801</v>
      </c>
      <c r="I9" s="1283" t="s">
        <v>802</v>
      </c>
      <c r="J9" s="1284" t="s">
        <v>803</v>
      </c>
    </row>
    <row r="10" spans="1:12" ht="20.100000000000001" hidden="1" customHeight="1" x14ac:dyDescent="0.2">
      <c r="A10" s="12"/>
      <c r="B10" s="151"/>
      <c r="C10" s="1712"/>
      <c r="D10" s="1713"/>
      <c r="E10" s="151" t="s">
        <v>81</v>
      </c>
      <c r="F10" s="1727"/>
      <c r="G10" s="1728"/>
      <c r="H10" s="152"/>
      <c r="I10" s="151"/>
      <c r="J10" s="153" t="s">
        <v>85</v>
      </c>
      <c r="K10" s="19"/>
    </row>
    <row r="11" spans="1:12" ht="20.100000000000001" customHeight="1" x14ac:dyDescent="0.2">
      <c r="A11" s="12"/>
      <c r="B11" s="154"/>
      <c r="C11" s="1712"/>
      <c r="D11" s="1713"/>
      <c r="E11" s="151" t="s">
        <v>81</v>
      </c>
      <c r="F11" s="1729"/>
      <c r="G11" s="1730"/>
      <c r="H11" s="150"/>
      <c r="I11" s="154"/>
      <c r="J11" s="155" t="s">
        <v>85</v>
      </c>
      <c r="K11" s="19"/>
    </row>
    <row r="12" spans="1:12" ht="20.100000000000001" customHeight="1" x14ac:dyDescent="0.2">
      <c r="A12" s="12"/>
      <c r="B12" s="154"/>
      <c r="C12" s="1712"/>
      <c r="D12" s="1713"/>
      <c r="E12" s="151" t="s">
        <v>81</v>
      </c>
      <c r="F12" s="1729"/>
      <c r="G12" s="1730"/>
      <c r="H12" s="150"/>
      <c r="I12" s="154"/>
      <c r="J12" s="155" t="s">
        <v>85</v>
      </c>
      <c r="K12" s="19"/>
    </row>
    <row r="13" spans="1:12" ht="15.75" customHeight="1" x14ac:dyDescent="0.2">
      <c r="A13" s="12"/>
      <c r="B13" s="1285" t="s">
        <v>1104</v>
      </c>
      <c r="C13" s="190"/>
      <c r="D13" s="190"/>
      <c r="E13" s="191"/>
      <c r="F13" s="191"/>
      <c r="G13" s="191"/>
      <c r="H13" s="191"/>
      <c r="I13" s="191"/>
      <c r="J13" s="29"/>
    </row>
    <row r="14" spans="1:12" ht="15.75" customHeight="1" x14ac:dyDescent="0.2">
      <c r="A14" s="12"/>
      <c r="B14" s="1733" t="s">
        <v>1105</v>
      </c>
      <c r="C14" s="1734"/>
      <c r="D14" s="1734"/>
      <c r="E14" s="1734"/>
      <c r="F14" s="1734"/>
      <c r="G14" s="1734"/>
      <c r="H14" s="1734"/>
      <c r="I14" s="1734"/>
      <c r="J14" s="29"/>
    </row>
    <row r="15" spans="1:12" ht="18" customHeight="1" x14ac:dyDescent="0.2">
      <c r="A15" s="12"/>
      <c r="B15" s="93"/>
      <c r="C15" s="30"/>
      <c r="D15" s="30"/>
      <c r="E15" s="7"/>
      <c r="F15" s="7"/>
      <c r="G15" s="7"/>
      <c r="H15" s="7"/>
      <c r="I15" s="7"/>
      <c r="J15" s="29"/>
    </row>
    <row r="16" spans="1:12" ht="18" customHeight="1" x14ac:dyDescent="0.2">
      <c r="A16" s="8" t="s">
        <v>54</v>
      </c>
      <c r="B16" s="1725" t="s">
        <v>1106</v>
      </c>
      <c r="C16" s="1725"/>
      <c r="D16" s="1725"/>
      <c r="E16" s="1725"/>
      <c r="F16" s="1725"/>
      <c r="G16" s="1725"/>
      <c r="H16" s="1725"/>
      <c r="I16" s="1725"/>
      <c r="J16" s="9"/>
    </row>
    <row r="17" spans="1:11" ht="12" customHeight="1" x14ac:dyDescent="0.2">
      <c r="A17" s="9"/>
      <c r="B17" s="1699"/>
      <c r="C17" s="1699"/>
      <c r="D17" s="1699"/>
      <c r="E17" s="1699"/>
      <c r="F17" s="1699"/>
      <c r="G17" s="1699"/>
      <c r="H17" s="1699"/>
      <c r="I17" s="1699"/>
      <c r="J17" s="1699"/>
    </row>
    <row r="18" spans="1:11" ht="18" customHeight="1" x14ac:dyDescent="0.2">
      <c r="A18" s="9"/>
      <c r="B18" s="33"/>
      <c r="C18" s="39"/>
      <c r="D18" s="39"/>
      <c r="E18" s="135" t="s">
        <v>804</v>
      </c>
      <c r="F18" s="1700" t="s">
        <v>805</v>
      </c>
      <c r="G18" s="1701"/>
      <c r="H18" s="1702"/>
      <c r="I18" s="38"/>
      <c r="J18" s="37"/>
    </row>
    <row r="19" spans="1:11" ht="41.25" customHeight="1" x14ac:dyDescent="0.2">
      <c r="A19" s="9"/>
      <c r="B19" s="34"/>
      <c r="C19" s="1708" t="s">
        <v>806</v>
      </c>
      <c r="D19" s="1708"/>
      <c r="E19" s="1283" t="s">
        <v>807</v>
      </c>
      <c r="F19" s="1283" t="s">
        <v>810</v>
      </c>
      <c r="G19" s="1283" t="s">
        <v>808</v>
      </c>
      <c r="H19" s="1284" t="s">
        <v>701</v>
      </c>
      <c r="I19" s="1283" t="s">
        <v>809</v>
      </c>
      <c r="J19" s="35"/>
    </row>
    <row r="20" spans="1:11" s="1169" customFormat="1" ht="23.25" customHeight="1" x14ac:dyDescent="0.2">
      <c r="A20" s="1167"/>
      <c r="B20" s="1168"/>
      <c r="C20" s="1705" t="s">
        <v>811</v>
      </c>
      <c r="D20" s="1705"/>
      <c r="E20" s="1050" t="s">
        <v>81</v>
      </c>
      <c r="F20" s="1050" t="s">
        <v>81</v>
      </c>
      <c r="G20" s="1050" t="s">
        <v>81</v>
      </c>
      <c r="H20" s="1050" t="s">
        <v>81</v>
      </c>
      <c r="I20" s="160"/>
      <c r="J20" s="1698"/>
    </row>
    <row r="21" spans="1:11" s="1169" customFormat="1" ht="23.25" customHeight="1" x14ac:dyDescent="0.2">
      <c r="A21" s="1167"/>
      <c r="B21" s="1170"/>
      <c r="C21" s="1705" t="s">
        <v>812</v>
      </c>
      <c r="D21" s="1705"/>
      <c r="E21" s="1050" t="s">
        <v>81</v>
      </c>
      <c r="F21" s="1050" t="s">
        <v>81</v>
      </c>
      <c r="G21" s="1050" t="s">
        <v>81</v>
      </c>
      <c r="H21" s="1050" t="s">
        <v>81</v>
      </c>
      <c r="I21" s="160"/>
      <c r="J21" s="1698"/>
    </row>
    <row r="22" spans="1:11" s="1169" customFormat="1" ht="23.25" customHeight="1" x14ac:dyDescent="0.2">
      <c r="A22" s="1167"/>
      <c r="B22" s="1168"/>
      <c r="C22" s="1704" t="s">
        <v>813</v>
      </c>
      <c r="D22" s="1704"/>
      <c r="E22" s="1050" t="s">
        <v>81</v>
      </c>
      <c r="F22" s="1050" t="s">
        <v>81</v>
      </c>
      <c r="G22" s="1050" t="s">
        <v>81</v>
      </c>
      <c r="H22" s="1050" t="s">
        <v>81</v>
      </c>
      <c r="I22" s="160"/>
      <c r="J22" s="1698"/>
    </row>
    <row r="23" spans="1:11" s="1169" customFormat="1" ht="23.25" customHeight="1" x14ac:dyDescent="0.2">
      <c r="A23" s="1167"/>
      <c r="B23" s="1170"/>
      <c r="C23" s="1705" t="s">
        <v>814</v>
      </c>
      <c r="D23" s="1705"/>
      <c r="E23" s="1050" t="s">
        <v>81</v>
      </c>
      <c r="F23" s="1050" t="s">
        <v>81</v>
      </c>
      <c r="G23" s="1050" t="s">
        <v>81</v>
      </c>
      <c r="H23" s="1050" t="s">
        <v>81</v>
      </c>
      <c r="I23" s="160"/>
      <c r="J23" s="1698"/>
    </row>
    <row r="24" spans="1:11" s="1169" customFormat="1" ht="23.25" customHeight="1" x14ac:dyDescent="0.2">
      <c r="A24" s="1167"/>
      <c r="B24" s="1170"/>
      <c r="C24" s="1704" t="s">
        <v>815</v>
      </c>
      <c r="D24" s="1704"/>
      <c r="E24" s="1050" t="s">
        <v>81</v>
      </c>
      <c r="F24" s="1050" t="s">
        <v>81</v>
      </c>
      <c r="G24" s="1050" t="s">
        <v>81</v>
      </c>
      <c r="H24" s="1050" t="s">
        <v>81</v>
      </c>
      <c r="I24" s="160"/>
      <c r="J24" s="1698"/>
    </row>
    <row r="25" spans="1:11" s="1169" customFormat="1" ht="23.25" customHeight="1" x14ac:dyDescent="0.2">
      <c r="A25" s="1167"/>
      <c r="B25" s="1168"/>
      <c r="C25" s="1705" t="s">
        <v>816</v>
      </c>
      <c r="D25" s="1705"/>
      <c r="E25" s="1050" t="s">
        <v>81</v>
      </c>
      <c r="F25" s="1050" t="s">
        <v>81</v>
      </c>
      <c r="G25" s="1050" t="s">
        <v>81</v>
      </c>
      <c r="H25" s="1050" t="s">
        <v>81</v>
      </c>
      <c r="I25" s="160"/>
      <c r="J25" s="1698"/>
    </row>
    <row r="26" spans="1:11" s="1169" customFormat="1" ht="23.25" customHeight="1" x14ac:dyDescent="0.2">
      <c r="A26" s="1167"/>
      <c r="B26" s="1168"/>
      <c r="C26" s="1705" t="s">
        <v>817</v>
      </c>
      <c r="D26" s="1705"/>
      <c r="E26" s="1050" t="s">
        <v>81</v>
      </c>
      <c r="F26" s="1050" t="s">
        <v>81</v>
      </c>
      <c r="G26" s="1050" t="s">
        <v>81</v>
      </c>
      <c r="H26" s="1050" t="s">
        <v>81</v>
      </c>
      <c r="I26" s="160" t="s">
        <v>94</v>
      </c>
      <c r="J26" s="1698"/>
    </row>
    <row r="27" spans="1:11" s="1169" customFormat="1" ht="23.25" customHeight="1" x14ac:dyDescent="0.2">
      <c r="A27" s="1167"/>
      <c r="B27" s="1168"/>
      <c r="C27" s="1705" t="s">
        <v>818</v>
      </c>
      <c r="D27" s="1705"/>
      <c r="E27" s="1050" t="s">
        <v>81</v>
      </c>
      <c r="F27" s="1050" t="s">
        <v>81</v>
      </c>
      <c r="G27" s="1050" t="s">
        <v>81</v>
      </c>
      <c r="H27" s="1050" t="s">
        <v>81</v>
      </c>
      <c r="I27" s="160"/>
      <c r="J27" s="1698"/>
    </row>
    <row r="28" spans="1:11" s="1169" customFormat="1" ht="23.25" customHeight="1" x14ac:dyDescent="0.2">
      <c r="A28" s="1167"/>
      <c r="B28" s="1168"/>
      <c r="C28" s="1704" t="s">
        <v>819</v>
      </c>
      <c r="D28" s="1704"/>
      <c r="E28" s="1050" t="s">
        <v>81</v>
      </c>
      <c r="F28" s="1050" t="s">
        <v>81</v>
      </c>
      <c r="G28" s="1050" t="s">
        <v>81</v>
      </c>
      <c r="H28" s="1050" t="s">
        <v>81</v>
      </c>
      <c r="I28" s="160"/>
      <c r="J28" s="1698"/>
    </row>
    <row r="29" spans="1:11" s="1169" customFormat="1" ht="23.25" customHeight="1" x14ac:dyDescent="0.2">
      <c r="A29" s="1167"/>
      <c r="B29" s="1168"/>
      <c r="C29" s="1286" t="s">
        <v>450</v>
      </c>
      <c r="D29" s="1287" t="s">
        <v>820</v>
      </c>
      <c r="E29" s="1050" t="s">
        <v>81</v>
      </c>
      <c r="F29" s="1050" t="s">
        <v>81</v>
      </c>
      <c r="G29" s="1050" t="s">
        <v>81</v>
      </c>
      <c r="H29" s="1050" t="s">
        <v>81</v>
      </c>
      <c r="I29" s="162"/>
      <c r="J29" s="1698"/>
      <c r="K29" s="1171"/>
    </row>
    <row r="30" spans="1:11" ht="41.25" customHeight="1" x14ac:dyDescent="0.2">
      <c r="A30" s="9"/>
      <c r="B30" s="91"/>
      <c r="C30" s="1714" t="s">
        <v>1109</v>
      </c>
      <c r="D30" s="1715"/>
      <c r="E30" s="1716" t="s">
        <v>1108</v>
      </c>
      <c r="F30" s="1717"/>
      <c r="G30" s="1717"/>
      <c r="H30" s="1717"/>
      <c r="I30" s="1289" t="s">
        <v>1107</v>
      </c>
      <c r="J30" s="36"/>
    </row>
    <row r="31" spans="1:11" ht="18" customHeight="1" x14ac:dyDescent="0.2">
      <c r="A31" s="103" t="s">
        <v>55</v>
      </c>
      <c r="B31" s="1726" t="s">
        <v>821</v>
      </c>
      <c r="C31" s="1726"/>
      <c r="D31" s="168"/>
      <c r="E31" s="40"/>
      <c r="F31" s="7"/>
      <c r="G31" s="7"/>
      <c r="H31" s="7"/>
      <c r="I31" s="7"/>
      <c r="J31" s="32"/>
    </row>
    <row r="32" spans="1:11" ht="12.75" customHeight="1" x14ac:dyDescent="0.2">
      <c r="A32" s="12"/>
      <c r="B32" s="41"/>
      <c r="C32" s="41"/>
      <c r="D32" s="41"/>
      <c r="E32" s="40"/>
      <c r="F32" s="7"/>
      <c r="G32" s="7"/>
      <c r="H32" s="7"/>
      <c r="I32" s="7"/>
      <c r="J32" s="32"/>
    </row>
    <row r="33" spans="1:10" ht="34.5" customHeight="1" x14ac:dyDescent="0.2">
      <c r="A33" s="12"/>
      <c r="B33" s="41"/>
      <c r="C33" s="1721" t="s">
        <v>822</v>
      </c>
      <c r="D33" s="1722"/>
      <c r="E33" s="1720" t="s">
        <v>823</v>
      </c>
      <c r="F33" s="1720"/>
      <c r="G33" s="1720"/>
      <c r="H33" s="1720"/>
      <c r="I33" s="1288" t="s">
        <v>824</v>
      </c>
      <c r="J33" s="32"/>
    </row>
    <row r="34" spans="1:10" ht="45.75" customHeight="1" x14ac:dyDescent="0.2">
      <c r="A34" s="12"/>
      <c r="B34" s="41"/>
      <c r="C34" s="1706" t="s">
        <v>825</v>
      </c>
      <c r="D34" s="1706"/>
      <c r="E34" s="1710"/>
      <c r="F34" s="1710"/>
      <c r="G34" s="1710"/>
      <c r="H34" s="1710"/>
      <c r="I34" s="157"/>
      <c r="J34" s="42"/>
    </row>
    <row r="35" spans="1:10" ht="42.75" customHeight="1" x14ac:dyDescent="0.2">
      <c r="A35" s="12"/>
      <c r="B35" s="41"/>
      <c r="C35" s="1719" t="s">
        <v>826</v>
      </c>
      <c r="D35" s="1719"/>
      <c r="E35" s="1707"/>
      <c r="F35" s="1707"/>
      <c r="G35" s="1707"/>
      <c r="H35" s="1707"/>
      <c r="I35" s="158"/>
      <c r="J35" s="43"/>
    </row>
    <row r="36" spans="1:10" ht="42" customHeight="1" x14ac:dyDescent="0.2">
      <c r="A36" s="192"/>
      <c r="B36" s="193"/>
      <c r="C36" s="193"/>
      <c r="D36" s="193"/>
      <c r="E36" s="193"/>
      <c r="F36" s="193"/>
      <c r="G36" s="193"/>
      <c r="H36" s="193"/>
      <c r="I36" s="1365" t="s">
        <v>1107</v>
      </c>
      <c r="J36" s="29"/>
    </row>
    <row r="37" spans="1:10" ht="12" customHeight="1" x14ac:dyDescent="0.2">
      <c r="A37" s="9"/>
      <c r="B37" s="1711"/>
      <c r="C37" s="1711"/>
      <c r="D37" s="1711"/>
      <c r="E37" s="1711"/>
      <c r="F37" s="1711"/>
      <c r="G37" s="1711"/>
      <c r="H37" s="1711"/>
      <c r="I37" s="1711"/>
      <c r="J37" s="36"/>
    </row>
    <row r="38" spans="1:10" ht="18" customHeight="1" x14ac:dyDescent="0.2">
      <c r="A38" s="8" t="s">
        <v>56</v>
      </c>
      <c r="B38" s="1290" t="s">
        <v>827</v>
      </c>
      <c r="C38" s="1290"/>
      <c r="D38" s="167"/>
      <c r="E38" s="44"/>
      <c r="F38" s="8"/>
      <c r="G38" s="9"/>
      <c r="H38" s="8"/>
      <c r="I38" s="10"/>
      <c r="J38" s="31"/>
    </row>
    <row r="39" spans="1:10" ht="12" customHeight="1" x14ac:dyDescent="0.2">
      <c r="A39" s="9"/>
      <c r="B39" s="1699"/>
      <c r="C39" s="1699"/>
      <c r="D39" s="1699"/>
      <c r="E39" s="1699"/>
      <c r="F39" s="1699"/>
      <c r="G39" s="1699"/>
      <c r="H39" s="1699"/>
      <c r="I39" s="1699"/>
      <c r="J39" s="1699"/>
    </row>
    <row r="40" spans="1:10" ht="30.75" customHeight="1" x14ac:dyDescent="0.2">
      <c r="A40" s="9"/>
      <c r="B40" s="9"/>
      <c r="C40" s="1708" t="s">
        <v>829</v>
      </c>
      <c r="D40" s="1708"/>
      <c r="E40" s="1283" t="s">
        <v>830</v>
      </c>
      <c r="F40" s="1283" t="s">
        <v>831</v>
      </c>
      <c r="G40" s="1283" t="s">
        <v>832</v>
      </c>
      <c r="H40" s="1284" t="s">
        <v>701</v>
      </c>
      <c r="I40" s="1283" t="s">
        <v>833</v>
      </c>
      <c r="J40" s="45"/>
    </row>
    <row r="41" spans="1:10" s="1169" customFormat="1" ht="24" customHeight="1" x14ac:dyDescent="0.2">
      <c r="A41" s="1167"/>
      <c r="B41" s="1167"/>
      <c r="C41" s="1703" t="s">
        <v>834</v>
      </c>
      <c r="D41" s="1703"/>
      <c r="E41" s="159"/>
      <c r="F41" s="156" t="s">
        <v>81</v>
      </c>
      <c r="G41" s="156" t="s">
        <v>81</v>
      </c>
      <c r="H41" s="156" t="s">
        <v>81</v>
      </c>
      <c r="I41" s="160"/>
      <c r="J41" s="1709"/>
    </row>
    <row r="42" spans="1:10" s="1169" customFormat="1" ht="24" customHeight="1" x14ac:dyDescent="0.2">
      <c r="A42" s="1167"/>
      <c r="B42" s="1167"/>
      <c r="C42" s="1703" t="s">
        <v>482</v>
      </c>
      <c r="D42" s="1703"/>
      <c r="E42" s="159"/>
      <c r="F42" s="156" t="s">
        <v>81</v>
      </c>
      <c r="G42" s="156" t="s">
        <v>81</v>
      </c>
      <c r="H42" s="156" t="s">
        <v>81</v>
      </c>
      <c r="I42" s="160"/>
      <c r="J42" s="1709"/>
    </row>
    <row r="43" spans="1:10" s="1169" customFormat="1" ht="24" customHeight="1" x14ac:dyDescent="0.2">
      <c r="A43" s="1167"/>
      <c r="B43" s="1167"/>
      <c r="C43" s="1703" t="s">
        <v>835</v>
      </c>
      <c r="D43" s="1703"/>
      <c r="E43" s="159"/>
      <c r="F43" s="156" t="s">
        <v>81</v>
      </c>
      <c r="G43" s="156" t="s">
        <v>81</v>
      </c>
      <c r="H43" s="156" t="s">
        <v>81</v>
      </c>
      <c r="I43" s="160"/>
      <c r="J43" s="1709"/>
    </row>
    <row r="44" spans="1:10" s="1169" customFormat="1" ht="24" customHeight="1" x14ac:dyDescent="0.2">
      <c r="A44" s="1167"/>
      <c r="B44" s="1167"/>
      <c r="C44" s="1703" t="s">
        <v>836</v>
      </c>
      <c r="D44" s="1703"/>
      <c r="E44" s="159"/>
      <c r="F44" s="156" t="s">
        <v>81</v>
      </c>
      <c r="G44" s="156" t="s">
        <v>81</v>
      </c>
      <c r="H44" s="156" t="s">
        <v>81</v>
      </c>
      <c r="I44" s="160"/>
      <c r="J44" s="1709"/>
    </row>
    <row r="45" spans="1:10" s="1169" customFormat="1" ht="24" customHeight="1" x14ac:dyDescent="0.2">
      <c r="A45" s="1167"/>
      <c r="B45" s="1167"/>
      <c r="C45" s="1703" t="s">
        <v>549</v>
      </c>
      <c r="D45" s="1703"/>
      <c r="E45" s="159"/>
      <c r="F45" s="156" t="s">
        <v>81</v>
      </c>
      <c r="G45" s="156" t="s">
        <v>81</v>
      </c>
      <c r="H45" s="156" t="s">
        <v>81</v>
      </c>
      <c r="I45" s="160"/>
      <c r="J45" s="1709"/>
    </row>
    <row r="46" spans="1:10" s="1169" customFormat="1" ht="24" customHeight="1" x14ac:dyDescent="0.2">
      <c r="A46" s="1167"/>
      <c r="B46" s="1167"/>
      <c r="C46" s="1703" t="s">
        <v>837</v>
      </c>
      <c r="D46" s="1703"/>
      <c r="E46" s="159"/>
      <c r="F46" s="156" t="s">
        <v>81</v>
      </c>
      <c r="G46" s="156" t="s">
        <v>81</v>
      </c>
      <c r="H46" s="156" t="s">
        <v>81</v>
      </c>
      <c r="I46" s="160"/>
      <c r="J46" s="1709"/>
    </row>
    <row r="47" spans="1:10" s="1169" customFormat="1" ht="24" customHeight="1" x14ac:dyDescent="0.2">
      <c r="A47" s="1167"/>
      <c r="B47" s="1167"/>
      <c r="C47" s="1703" t="s">
        <v>838</v>
      </c>
      <c r="D47" s="1703"/>
      <c r="E47" s="159"/>
      <c r="F47" s="156" t="s">
        <v>81</v>
      </c>
      <c r="G47" s="156" t="s">
        <v>81</v>
      </c>
      <c r="H47" s="156" t="s">
        <v>81</v>
      </c>
      <c r="I47" s="160"/>
      <c r="J47" s="1709"/>
    </row>
    <row r="48" spans="1:10" s="1169" customFormat="1" ht="24" customHeight="1" x14ac:dyDescent="0.2">
      <c r="A48" s="1167"/>
      <c r="B48" s="1167"/>
      <c r="C48" s="1703" t="s">
        <v>839</v>
      </c>
      <c r="D48" s="1703"/>
      <c r="E48" s="159"/>
      <c r="F48" s="156" t="s">
        <v>81</v>
      </c>
      <c r="G48" s="156" t="s">
        <v>81</v>
      </c>
      <c r="H48" s="156" t="s">
        <v>81</v>
      </c>
      <c r="I48" s="160"/>
      <c r="J48" s="1709"/>
    </row>
    <row r="49" spans="1:12" s="1169" customFormat="1" ht="24" customHeight="1" x14ac:dyDescent="0.2">
      <c r="A49" s="1167"/>
      <c r="B49" s="1167"/>
      <c r="C49" s="1703" t="s">
        <v>840</v>
      </c>
      <c r="D49" s="1703"/>
      <c r="E49" s="159"/>
      <c r="F49" s="156" t="s">
        <v>81</v>
      </c>
      <c r="G49" s="156" t="s">
        <v>81</v>
      </c>
      <c r="H49" s="156" t="s">
        <v>81</v>
      </c>
      <c r="I49" s="160"/>
      <c r="J49" s="1709"/>
    </row>
    <row r="50" spans="1:12" s="1169" customFormat="1" ht="24" customHeight="1" x14ac:dyDescent="0.2">
      <c r="A50" s="1167"/>
      <c r="B50" s="1167"/>
      <c r="C50" s="1703" t="s">
        <v>841</v>
      </c>
      <c r="D50" s="1703"/>
      <c r="E50" s="971"/>
      <c r="F50" s="156" t="s">
        <v>81</v>
      </c>
      <c r="G50" s="156" t="s">
        <v>81</v>
      </c>
      <c r="H50" s="156" t="s">
        <v>81</v>
      </c>
      <c r="I50" s="972"/>
      <c r="J50" s="1709"/>
    </row>
    <row r="51" spans="1:12" s="1169" customFormat="1" ht="24" customHeight="1" x14ac:dyDescent="0.2">
      <c r="A51" s="1167"/>
      <c r="B51" s="1167"/>
      <c r="C51" s="1703" t="s">
        <v>842</v>
      </c>
      <c r="D51" s="1703"/>
      <c r="E51" s="971"/>
      <c r="F51" s="156" t="s">
        <v>81</v>
      </c>
      <c r="G51" s="156" t="s">
        <v>81</v>
      </c>
      <c r="H51" s="156" t="s">
        <v>81</v>
      </c>
      <c r="I51" s="972"/>
      <c r="J51" s="1709"/>
    </row>
    <row r="52" spans="1:12" s="1169" customFormat="1" ht="24" customHeight="1" x14ac:dyDescent="0.2">
      <c r="A52" s="1167"/>
      <c r="B52" s="1167"/>
      <c r="C52" s="1291" t="s">
        <v>450</v>
      </c>
      <c r="D52" s="1287" t="s">
        <v>820</v>
      </c>
      <c r="E52" s="161"/>
      <c r="F52" s="156" t="s">
        <v>81</v>
      </c>
      <c r="G52" s="156" t="s">
        <v>81</v>
      </c>
      <c r="H52" s="156" t="s">
        <v>81</v>
      </c>
      <c r="I52" s="162"/>
      <c r="J52" s="1709"/>
    </row>
    <row r="53" spans="1:12" ht="30" customHeight="1" x14ac:dyDescent="0.2">
      <c r="A53" s="9"/>
      <c r="B53" s="9"/>
      <c r="C53" s="1714" t="s">
        <v>1109</v>
      </c>
      <c r="D53" s="1715"/>
      <c r="E53" s="1718" t="s">
        <v>1110</v>
      </c>
      <c r="F53" s="1718"/>
      <c r="G53" s="1718"/>
      <c r="H53" s="1718"/>
      <c r="I53" s="1714" t="s">
        <v>1111</v>
      </c>
      <c r="J53" s="1292"/>
    </row>
    <row r="54" spans="1:12" ht="24" customHeight="1" x14ac:dyDescent="0.2">
      <c r="A54" s="9"/>
      <c r="B54" s="8"/>
      <c r="C54" s="8"/>
      <c r="D54" s="104"/>
      <c r="E54" s="8"/>
      <c r="F54" s="8"/>
      <c r="G54" s="8"/>
      <c r="H54" s="8"/>
      <c r="I54" s="1723"/>
      <c r="J54" s="36"/>
      <c r="K54" s="21"/>
      <c r="L54" s="21"/>
    </row>
    <row r="55" spans="1:12" ht="24.75" customHeight="1" x14ac:dyDescent="0.2">
      <c r="A55" s="15"/>
      <c r="B55" s="15"/>
      <c r="C55" s="15"/>
      <c r="D55" s="15"/>
      <c r="E55" s="15"/>
      <c r="F55" s="15"/>
      <c r="G55" s="85"/>
      <c r="H55" s="15"/>
      <c r="I55" s="1294" t="s">
        <v>1066</v>
      </c>
      <c r="J55" s="1294" t="s">
        <v>1103</v>
      </c>
    </row>
    <row r="56" spans="1:12" ht="15" x14ac:dyDescent="0.2">
      <c r="B56" s="24"/>
      <c r="C56" s="2"/>
      <c r="D56" s="102"/>
      <c r="E56" s="2"/>
      <c r="F56" s="2"/>
      <c r="G56" s="2"/>
      <c r="H56" s="2"/>
      <c r="I56" s="2"/>
      <c r="J56" s="18"/>
      <c r="K56" s="21"/>
      <c r="L56" s="21"/>
    </row>
    <row r="57" spans="1:12" x14ac:dyDescent="0.2">
      <c r="B57" s="25"/>
      <c r="C57" s="2"/>
      <c r="D57" s="102"/>
      <c r="E57" s="2"/>
      <c r="F57" s="2"/>
      <c r="G57" s="2"/>
      <c r="H57" s="2"/>
      <c r="I57" s="2"/>
      <c r="J57" s="18"/>
      <c r="K57" s="21"/>
      <c r="L57" s="21"/>
    </row>
    <row r="58" spans="1:12" x14ac:dyDescent="0.2">
      <c r="B58" s="26"/>
      <c r="J58" s="18"/>
    </row>
  </sheetData>
  <sheetProtection password="DDBE" sheet="1" objects="1" scenarios="1" formatCells="0" formatColumns="0" formatRows="0" insertColumns="0" insertRows="0" insertHyperlinks="0" selectLockedCells="1"/>
  <dataConsolidate/>
  <mergeCells count="52">
    <mergeCell ref="I53:I54"/>
    <mergeCell ref="B6:I6"/>
    <mergeCell ref="B16:I16"/>
    <mergeCell ref="B31:C31"/>
    <mergeCell ref="F10:G10"/>
    <mergeCell ref="F11:G11"/>
    <mergeCell ref="C27:D27"/>
    <mergeCell ref="C28:D28"/>
    <mergeCell ref="C11:D11"/>
    <mergeCell ref="C23:D23"/>
    <mergeCell ref="B7:F7"/>
    <mergeCell ref="B14:I14"/>
    <mergeCell ref="F9:G9"/>
    <mergeCell ref="C9:D9"/>
    <mergeCell ref="C12:D12"/>
    <mergeCell ref="F12:G12"/>
    <mergeCell ref="C10:D10"/>
    <mergeCell ref="C53:D53"/>
    <mergeCell ref="E30:H30"/>
    <mergeCell ref="E53:H53"/>
    <mergeCell ref="C35:D35"/>
    <mergeCell ref="C41:D41"/>
    <mergeCell ref="E33:H33"/>
    <mergeCell ref="C33:D33"/>
    <mergeCell ref="C30:D30"/>
    <mergeCell ref="C42:D42"/>
    <mergeCell ref="C46:D46"/>
    <mergeCell ref="C40:D40"/>
    <mergeCell ref="C44:D44"/>
    <mergeCell ref="C45:D45"/>
    <mergeCell ref="J41:J52"/>
    <mergeCell ref="E34:H34"/>
    <mergeCell ref="C48:D48"/>
    <mergeCell ref="C49:D49"/>
    <mergeCell ref="C50:D50"/>
    <mergeCell ref="B37:I37"/>
    <mergeCell ref="J20:J29"/>
    <mergeCell ref="B17:J17"/>
    <mergeCell ref="F18:H18"/>
    <mergeCell ref="C51:D51"/>
    <mergeCell ref="C22:D22"/>
    <mergeCell ref="C47:D47"/>
    <mergeCell ref="C25:D25"/>
    <mergeCell ref="C43:D43"/>
    <mergeCell ref="B39:J39"/>
    <mergeCell ref="C26:D26"/>
    <mergeCell ref="C24:D24"/>
    <mergeCell ref="C34:D34"/>
    <mergeCell ref="E35:H35"/>
    <mergeCell ref="C20:D20"/>
    <mergeCell ref="C21:D21"/>
    <mergeCell ref="C19:D19"/>
  </mergeCells>
  <dataValidations xWindow="51" yWindow="447" count="74">
    <dataValidation allowBlank="1" showInputMessage="1" showErrorMessage="1" prompt="Например, % воздействия на серые / голубые / зеленые территории" sqref="I46"/>
    <dataValidation allowBlank="1" showInputMessage="1" showErrorMessage="1" prompt="Например, % потерь среды обитания" sqref="I48"/>
    <dataValidation allowBlank="1" showInputMessage="1" showErrorMessage="1" prompt="Например, % изменений в урожайности, % потерь поголовья скота" sqref="I47"/>
    <dataValidation allowBlank="1" showInputMessage="1" showErrorMessage="1" prompt="Любые другие сектора (например, Информация и коммуникации, Промышленность, Финансы)." sqref="C52"/>
    <dataValidation allowBlank="1" showInputMessage="1" showErrorMessage="1" prompt="Например, % изменений туристических потоков / туристической активности" sqref="I51"/>
    <dataValidation allowBlank="1" showInputMessage="1" showErrorMessage="1" prompt="Например, среднее время реагирования (в минутах) полиции / пожарников / экстренных служб в случае экстремальных погодных явлений" sqref="I50"/>
    <dataValidation allowBlank="1" showInputMessage="1" showErrorMessage="1" prompt="Например, число травмированных людей и/или число смертей по причине эсктремальных погодных явлений (например, тепловые волны или волны холода)" sqref="I49"/>
    <dataValidation allowBlank="1" showInputMessage="1" showErrorMessage="1" prompt="Например, число или % повреждений инфраструктуры управления отходами" sqref="I45"/>
    <dataValidation allowBlank="1" showInputMessage="1" showErrorMessage="1" prompt="Например, число или % повреждений вобоснабжающей инфраструктуры, число дней с перебоями в водоснабжении" sqref="I44"/>
    <dataValidation allowBlank="1" showInputMessage="1" showErrorMessage="1" prompt="Например, число или % повреждений энергетической инфраструктуры, число дней с перебоями в энергоснабжении" sqref="I43"/>
    <dataValidation allowBlank="1" showInputMessage="1" showErrorMessage="1" prompt="Например, % прямых ежегодных экономических потерь (€) или % повреждений ИКТ" sqref="I52"/>
    <dataValidation allowBlank="1" showInputMessage="1" showErrorMessage="1" prompt="Например, число или % выхода из строя транспортной инфраструктуры, число дней с перебоями в общественном транспорте" sqref="I42"/>
    <dataValidation allowBlank="1" showInputMessage="1" showErrorMessage="1" prompt="Например, снижение уровня вовлеченности частного сектора" sqref="E52"/>
    <dataValidation allowBlank="1" showInputMessage="1" showErrorMessage="1" prompt="Например, понижение туристической активности" sqref="E51"/>
    <dataValidation allowBlank="1" showInputMessage="1" showErrorMessage="1" prompt="Например, увеличение числа катастроф / развертывания сил" sqref="E50"/>
    <dataValidation allowBlank="1" showInputMessage="1" showErrorMessage="1" prompt="Например, повышение уровня заболеваемости и смертности" sqref="E49"/>
    <dataValidation allowBlank="1" showInputMessage="1" showErrorMessage="1" prompt="Например, деградация экосистем, миграция видов, заражение насекомыми" sqref="E48"/>
    <dataValidation allowBlank="1" showInputMessage="1" showErrorMessage="1" prompt="Например, деградация урожайности, деградация продуктов животноводчества, ухудшение состояния лесов и деградация продуктивности " sqref="E47"/>
    <dataValidation allowBlank="1" showInputMessage="1" showErrorMessage="1" prompt="Например, эффект городских тепловый островов, эрозия, наводнения" sqref="E46"/>
    <dataValidation allowBlank="1" showInputMessage="1" showErrorMessage="1" prompt="Например, урон, наносимый инфраструктурам, связанным с отходами и очистными/обрабатывающими станциями." sqref="E45"/>
    <dataValidation allowBlank="1" showInputMessage="1" showErrorMessage="1" prompt="Например, увеличива-_x000a_ющаяся нехватка воды и частые засухи" sqref="E44"/>
    <dataValidation allowBlank="1" showInputMessage="1" showErrorMessage="1" prompt="Например, урон, наносимый электроэнергетической инфраструктуре и энергогенерирующим станциям и установкам" sqref="E43"/>
    <dataValidation allowBlank="1" showInputMessage="1" showErrorMessage="1" prompt="Например, урон, наносимый транспортной инфраструктуре" sqref="E42"/>
    <dataValidation allowBlank="1" showInputMessage="1" showErrorMessage="1" prompt="Индикативные сроки:_x000a_краткосрочный:_x000a_0-5 лет_x000a_среднесрочный: _x000a_5-15 лет_x000a_долгосрочный: _x000a_более 15 лет_x000a_" sqref="H40"/>
    <dataValidation allowBlank="1" showInputMessage="1" showErrorMessage="1" promptTitle="Impacts" prompt="Effects on lives, livelihoods, health, ecosystems, economies, societies, cultures, services, and infrastructure due to the interaction of climate change or hazardous climate events occurring without adaptation actions." sqref="C38:D38"/>
    <dataValidation type="list" allowBlank="1" showInputMessage="1" showErrorMessage="1" sqref="G29">
      <formula1>"Повышение, Снижение, Без изменений, Не известно"</formula1>
    </dataValidation>
    <dataValidation allowBlank="1" showInputMessage="1" showErrorMessage="1" prompt="Потенциальное природное или антропогенное физическое событие или тенденция_x000a_или же физическое влияние, которое может привести к потере жизни, травме или же другому влиянию на здоровье, а также к повреждению или потере имущества, инфраструктуры и т.д._x000a_" sqref="B16:I16"/>
    <dataValidation allowBlank="1" showErrorMessage="1" promptTitle="Vulnerability" prompt="Degree to which a system is susceptible to, and unable to cope with, adverse effects of climate change, including climate variability and extremes (the opposite of resilience)." sqref="B33:B35 B32:D32"/>
    <dataValidation allowBlank="1" showInputMessage="1" showErrorMessage="1" promptTitle="Vulnerability" prompt="Degree to which a system is susceptible to, and unable to cope with, adverse effects of climate change, including climate variability and extremes." sqref="D31"/>
    <dataValidation allowBlank="1" showInputMessage="1" showErrorMessage="1" prompt="Например, % доли чувствительных (уязвимых) групп населения" sqref="I34"/>
    <dataValidation allowBlank="1" showInputMessage="1" showErrorMessage="1" prompt="Например, % низкорасположенных или высокогорных территорий / территорий, расположенных на берегах рек" sqref="I35"/>
    <dataValidation allowBlank="1" showInputMessage="1" showErrorMessage="1" prompt="Опишите социально-экономические уязвимости Вашей территории (например, состав населения, плотность населения, экономическая ситуация), а также факторы, стремящиеся увеличить эти уязвимости." sqref="E34:H34"/>
    <dataValidation allowBlank="1" showInputMessage="1" showErrorMessage="1" prompt="Опишите основные физические и экологические уязвимости Ваших территорий (например, географическое местонахождение, топография, территориальное планирование, физические условия), а также факторы, стремящиеся увеличить эти уязвимости." sqref="E35:H35"/>
    <dataValidation allowBlank="1" showInputMessage="1" showErrorMessage="1" prompt="Индикативный промежуток времени, в котором Вы ожидаете изменение частоты/интенсивности риска:_x000a_- краткосрочный: 0-5 лет_x000a_- среднесрочный: 5-15 лет_x000a_- долгосрочный: более 15 лет_x000a_" sqref="H19"/>
    <dataValidation type="list" allowBlank="1" showInputMessage="1" showErrorMessage="1" sqref="J10:J12">
      <formula1>YesNo</formula1>
    </dataValidation>
    <dataValidation allowBlank="1" showInputMessage="1" showErrorMessage="1" prompt="Укажите год, когда была осуществлена Оценка рисков и уязвимостей (формат: день/месяц/год)." sqref="E9"/>
    <dataValidation allowBlank="1" showInputMessage="1" showErrorMessage="1" prompt="Укажите границы оценки рисков и уязвимостей (например, муниципалитет, городская община / крупный город, провинция / регион, другое)._x000a__x000a_" sqref="H9"/>
    <dataValidation allowBlank="1" showInputMessage="1" showErrorMessage="1" prompt="Определяет характер и степень рисков, посредством анализа потенциальных опасностей и оценки уязвимостей, представляющих потенциальную опасность или вред для людей, собственности, средствам существования и окружающей среды от которой они зависят.  " sqref="B7:F7"/>
    <dataValidation allowBlank="1" showInputMessage="1" showErrorMessage="1" prompt="Разрешение на публикацию на сайте Соглашение мэров? Выберите √: &quot;Да&quot; или _x000a_х: &quot;Нет&quot; в выпадающем меню." sqref="J9"/>
    <dataValidation allowBlank="1" showInputMessage="1" showErrorMessage="1" prompt="e.g. frequency and length of heatwaves" sqref="I20"/>
    <dataValidation allowBlank="1" showInputMessage="1" showErrorMessage="1" prompt="e.g. nber of cold days, frost days, snow days and cold spells" sqref="I21"/>
    <dataValidation allowBlank="1" showInputMessage="1" showErrorMessage="1" prompt="e.g. expected precipitation change" sqref="I22"/>
    <dataValidation allowBlank="1" showInputMessage="1" showErrorMessage="1" prompt="e.g. flooding type: pluvial/coastal/fluvial/inland" sqref="I23"/>
    <dataValidation allowBlank="1" showInputMessage="1" showErrorMessage="1" prompt="e.g. strom type: severe wind, ligthening / thunderstorm, rain storm" sqref="I26"/>
    <dataValidation type="list" allowBlank="1" showInputMessage="1" showErrorMessage="1" sqref="E10:E12">
      <formula1>Year2</formula1>
    </dataValidation>
    <dataValidation allowBlank="1" showInputMessage="1" showErrorMessage="1" promptTitle="Other" prompt="Например, лед и снег." sqref="C29"/>
    <dataValidation allowBlank="1" showInputMessage="1" showErrorMessage="1" prompt="Например, число или % поврежденных зданий" sqref="I41"/>
    <dataValidation allowBlank="1" showInputMessage="1" showErrorMessage="1" prompt="Например, повышенние спроса на охлаждение и термоизоляцию" sqref="E41"/>
    <dataValidation allowBlank="1" showErrorMessage="1" sqref="C28"/>
    <dataValidation allowBlank="1" showErrorMessage="1" prompt="_x000a_" sqref="I24 I27:I28"/>
    <dataValidation allowBlank="1" showInputMessage="1" showErrorMessage="1" prompt="Температура выше 90-го перцентиля суточной максимальной температуре." sqref="C20:D20"/>
    <dataValidation allowBlank="1" showInputMessage="1" showErrorMessage="1" prompt="Температура ниже 10-го перцентиля суточной минимальной температуры." sqref="C21:D21"/>
    <dataValidation allowBlank="1" showInputMessage="1" showErrorMessage="1" prompt="Превышение обычных ограничений потока или другого водного резервуара, или же накопление воды на территориях, которые обычно находятся под водой. Наводнения включают наводнение рек, ливневые паводки, наводнения вследствие дождя и и т.д._x000a_" sqref="C23:D23"/>
    <dataValidation allowBlank="1" showInputMessage="1" showErrorMessage="1" prompt="Период аномально засушливой погоды, в течение достаточно длительного периода, вызывающей серьезный гидрологический дисбаланс._x000a_" sqref="C25:D25"/>
    <dataValidation allowBlank="1" showInputMessage="1" showErrorMessage="1" prompt="Нарушения в атмосфере, которые могут проявляться в виде сильных ветров и сопровождаться дождем, снегом или другими осадками, а также громом и молнией._x000a_" sqref="C26:D26"/>
    <dataValidation allowBlank="1" showInputMessage="1" showErrorMessage="1" prompt="Смещение масс горных пород по склону под воздействием собственного веса и дополнительной нагрузки вследствие подмыва склона, переувлажнения, сейсмических толчков и иных процессов. " sqref="C27:D27"/>
    <dataValidation type="list" allowBlank="1" showInputMessage="1" showErrorMessage="1" sqref="E20:E29">
      <formula1>"Низкий, Умеренный, Высокий, Не известно"</formula1>
    </dataValidation>
    <dataValidation type="list" allowBlank="1" showInputMessage="1" showErrorMessage="1" sqref="F20:F29 G20:G28">
      <formula1>"Повышение, Снижение, Без изменений, Не известно"</formula1>
    </dataValidation>
    <dataValidation type="list" allowBlank="1" showInputMessage="1" showErrorMessage="1" sqref="H20:H29 H41:H52">
      <formula1>"Текущий, Краткосрочный, Среднесрочный, Долгосрочный, Не известно"</formula1>
    </dataValidation>
    <dataValidation allowBlank="1" showInputMessage="1" showErrorMessage="1" prompt="Степень восприимчивости негативного влияния изменения климата системой и ее неспособности справиться с ними, включая изменчивость климата и экстремальные условия._x000a_" sqref="B31:C31 C33:D33"/>
    <dataValidation allowBlank="1" showInputMessage="1" showErrorMessage="1" prompt="Воздействие на жизни, средства к существованию, здоровье, экосистемы, хозяйства, общества, культуры, услуги и инфраструктуры по причине влияния изменения климата или опасных климатических явлений происходящих на фоне отсутствия адаптационных мер._x000a__x000a_" sqref="B38"/>
    <dataValidation allowBlank="1" showInputMessage="1" showErrorMessage="1" prompt="Касается любой (муниципальной / жилой / третичной, государственной / частной) структуры или групп структур, окружающих пространств, которые постоянно строятся или сооружаются на территории." sqref="C41:D41"/>
    <dataValidation allowBlank="1" showInputMessage="1" showErrorMessage="1" prompt="Автодорожные, железнодорожные, воздушные и водные транспортные сети и инфраструктура (дороги, мосты, узлы, туннели, порты и аэропорты). Включает широкий перечень гос. и частных активов и услуг, и не включает все соответствующие транспортные средства." sqref="C42:D42"/>
    <dataValidation allowBlank="1" showInputMessage="1" showErrorMessage="1" prompt="Энергопоставки и инфраструктура (производство, передача и распределение всех видов энергии). Включает уголь, сырую нефть, газоконд. жидкости, сырье для нефтепереработки, добавки, нефтепродукты, газы, возоб. энергоресурсы и отходы, эл. эн. и тепло." sqref="C43:D43"/>
    <dataValidation allowBlank="1" showInputMessage="1" showErrorMessage="1" prompt="Службы водоснабжения и инфраструктуры. Также включает потребление воды (например, домохозяйствами, промышленностью и т.д.) и систему управления водными ресурсами (сточными водами, дождевыми водами), включая канализации, дренаж и очистные системы." sqref="C44:D44"/>
    <dataValidation allowBlank="1" showInputMessage="1" showErrorMessage="1" prompt="Включает шаги, связанные с управлением (включая сбор, переработку и утилизацию) разных видов отходов, например, твердых или нетвердых промышленных отходов или отходов домохозяйств, а также загрязненных территорий." sqref="C45:D45"/>
    <dataValidation allowBlank="1" showInputMessage="1" showErrorMessage="1" prompt="Процедура, осуществляемая государством для идентификации,_x000a_оценки и принятия решений по разным вариантам использования земли, и дальнейшее формулирование и введение в действие планов или положений, описывающих разрешенное или приемлемое использование._x000a_" sqref="C46:D46"/>
    <dataValidation allowBlank="1" showInputMessage="1" showErrorMessage="1" prompt="Включает земли, рассчитанные на / предназначенные для сельскохозяйственного использования и использования в лесничестве, а также организации и отрасли, связанные с созданием и производством в самом муниципалитете и вокруг него._x000a_" sqref="C47:D47"/>
    <dataValidation allowBlank="1" showInputMessage="1" showErrorMessage="1" prompt="Окружающая среда - зеленые и голубые ландшафты, качество воздуха, включая городские внутренние районы. Биоразнообразие – разнообразие жизни в конкретном регионе, измеряемое как разнообразие в рамках вида, между видами и разнообразие экосистем." sqref="C48:D48"/>
    <dataValidation allowBlank="1" showInputMessage="1" showErrorMessage="1" prompt="Географическое распределение доминирующих патологий, информации, указывающей на влияние на здоровье или самочувствие людей, связанное непосредственно или косвенно с качеством окружающей среды (включает и здравоохранение)." sqref="C49:D49"/>
    <dataValidation allowBlank="1" showInputMessage="1" showErrorMessage="1" prompt="Касается работы гражданской обороны и служб реагирования в чрезвычайных ситуациях местных органов власти или работающих от их имени и включает сокращение рисков и управление рисками на местах на случай катастрофы. " sqref="C50:D50"/>
    <dataValidation allowBlank="1" showInputMessage="1" showErrorMessage="1" prompt="Касается деятельности лиц, которые путешествуют и останавливаются в местах, расположенных вне рамок их обычной среды, в течение периода не больше одного года, с целью отдыха, ведения бизнеса и в других целях, не связанных с вознаграждаемой деятельностью." sqref="C51:D51"/>
    <dataValidation type="list" allowBlank="1" showInputMessage="1" showErrorMessage="1" sqref="F41:F52">
      <formula1>"Маловероятно, Возможно, Вероятно, Не известно"</formula1>
    </dataValidation>
    <dataValidation type="list" allowBlank="1" showInputMessage="1" showErrorMessage="1" sqref="G41:G52">
      <formula1>"Низкий, Средний, Высокий, Не известно"</formula1>
    </dataValidation>
  </dataValidations>
  <hyperlinks>
    <hyperlink ref="I30" location="Indicators!A1" display="i Click here to see examples of risk-related indicators"/>
    <hyperlink ref="I36" location="Indicators!A1" display="i Click here to see examples of risk-related indicators"/>
    <hyperlink ref="I53" location="Indicators!A1" display="i Click here to see examples of risk-related indicators"/>
    <hyperlink ref="B14:I14" r:id="rId1" display=" Send your Risk &amp; Vulnerability Assessment(s) to helpdesk@mayors-adapt.eu - it(they) will bemade availlable under your signatory profile on the Covenant of Mayors website."/>
    <hyperlink ref="I55" location="'Шкала адаптации'!A1" display="НАЗАД ◄"/>
    <hyperlink ref="J55" location="'Действия по адаптации'!A1" display="► ВПЕРЕД"/>
    <hyperlink ref="J1" location="'Главная страница'!A1" display="▲ ГЛАВНАЯ СТРАНИЦА"/>
  </hyperlinks>
  <printOptions horizontalCentered="1"/>
  <pageMargins left="0.31496062992125984" right="0.31496062992125984" top="0.15748031496062992" bottom="0.15748031496062992" header="0.31496062992125984" footer="0.31496062992125984"/>
  <pageSetup paperSize="9" scale="72" fitToHeight="0" orientation="landscape"/>
  <rowBreaks count="1" manualBreakCount="1">
    <brk id="36"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009999"/>
    <pageSetUpPr fitToPage="1"/>
  </sheetPr>
  <dimension ref="A1:Q77"/>
  <sheetViews>
    <sheetView tabSelected="1" zoomScaleNormal="100" workbookViewId="0">
      <pane ySplit="5" topLeftCell="A6" activePane="bottomLeft" state="frozen"/>
      <selection pane="bottomLeft" activeCell="H15" sqref="H15"/>
    </sheetView>
  </sheetViews>
  <sheetFormatPr defaultColWidth="11" defaultRowHeight="14.25" x14ac:dyDescent="0.2"/>
  <cols>
    <col min="1" max="1" width="3.125" style="1" customWidth="1"/>
    <col min="2" max="2" width="23.125" style="1" customWidth="1"/>
    <col min="3" max="3" width="29.5" style="1" customWidth="1"/>
    <col min="4" max="4" width="36.875" style="1" customWidth="1"/>
    <col min="5" max="5" width="20.625" style="1" customWidth="1"/>
    <col min="6" max="6" width="10.5" style="1" customWidth="1"/>
    <col min="7" max="7" width="11.5" style="1" customWidth="1"/>
    <col min="8" max="8" width="14.75" style="1" customWidth="1"/>
    <col min="9" max="9" width="16.75" style="1" customWidth="1"/>
    <col min="10" max="10" width="20.25" style="1" customWidth="1"/>
    <col min="11" max="11" width="17" style="1" customWidth="1"/>
    <col min="12" max="12" width="17.625" style="1" customWidth="1"/>
    <col min="13" max="13" width="16.125" style="1" customWidth="1"/>
    <col min="14" max="14" width="16.375" style="1" customWidth="1"/>
    <col min="15" max="15" width="18.125" style="1" customWidth="1"/>
    <col min="16" max="254" width="11" style="1" customWidth="1"/>
    <col min="255" max="16384" width="11" style="1"/>
  </cols>
  <sheetData>
    <row r="1" spans="1:17" ht="32.1" customHeight="1" x14ac:dyDescent="0.2">
      <c r="A1" s="74"/>
      <c r="B1" s="74" t="s">
        <v>843</v>
      </c>
      <c r="C1" s="73"/>
      <c r="D1" s="14"/>
      <c r="E1" s="14"/>
      <c r="F1" s="14"/>
      <c r="G1" s="14"/>
      <c r="H1" s="15"/>
      <c r="I1" s="15"/>
      <c r="J1" s="15"/>
      <c r="K1" s="15"/>
      <c r="L1" s="15"/>
      <c r="M1" s="15"/>
      <c r="N1" s="1364" t="s">
        <v>1070</v>
      </c>
      <c r="O1" s="1293"/>
    </row>
    <row r="2" spans="1:17" ht="3.6" customHeight="1" x14ac:dyDescent="0.2">
      <c r="A2" s="988"/>
      <c r="B2" s="989"/>
      <c r="C2" s="989"/>
      <c r="D2" s="989"/>
      <c r="E2" s="989"/>
      <c r="F2" s="989"/>
      <c r="G2" s="989"/>
      <c r="H2" s="989"/>
      <c r="I2" s="989"/>
      <c r="J2" s="990"/>
      <c r="K2" s="990"/>
      <c r="L2" s="990"/>
      <c r="M2" s="990"/>
      <c r="N2" s="990"/>
      <c r="O2" s="990"/>
    </row>
    <row r="3" spans="1:17" ht="6.75" customHeight="1" x14ac:dyDescent="0.2">
      <c r="A3" s="15"/>
      <c r="B3" s="977"/>
      <c r="C3" s="977"/>
      <c r="D3" s="977"/>
      <c r="E3" s="977"/>
      <c r="F3" s="977"/>
      <c r="G3" s="977"/>
      <c r="H3" s="977"/>
      <c r="I3" s="977"/>
      <c r="J3" s="86"/>
      <c r="K3" s="86"/>
      <c r="L3" s="86"/>
      <c r="M3" s="86"/>
      <c r="N3" s="86"/>
      <c r="O3" s="86"/>
    </row>
    <row r="4" spans="1:17" ht="3.6" customHeight="1" x14ac:dyDescent="0.2">
      <c r="A4" s="985"/>
      <c r="B4" s="986"/>
      <c r="C4" s="986"/>
      <c r="D4" s="986"/>
      <c r="E4" s="986"/>
      <c r="F4" s="986"/>
      <c r="G4" s="986"/>
      <c r="H4" s="986"/>
      <c r="I4" s="986"/>
      <c r="J4" s="987"/>
      <c r="K4" s="987"/>
      <c r="L4" s="987"/>
      <c r="M4" s="987"/>
      <c r="N4" s="987"/>
      <c r="O4" s="987"/>
    </row>
    <row r="5" spans="1:17" ht="3.75" customHeight="1" x14ac:dyDescent="0.2">
      <c r="A5" s="991"/>
      <c r="B5" s="992"/>
      <c r="C5" s="992"/>
      <c r="D5" s="992"/>
      <c r="E5" s="992"/>
      <c r="F5" s="993"/>
      <c r="G5" s="993"/>
      <c r="H5" s="993"/>
      <c r="I5" s="993"/>
      <c r="J5" s="993"/>
      <c r="K5" s="993"/>
      <c r="L5" s="993"/>
      <c r="M5" s="993"/>
      <c r="N5" s="993"/>
      <c r="O5" s="993"/>
    </row>
    <row r="6" spans="1:17" ht="9" customHeight="1" x14ac:dyDescent="0.2">
      <c r="A6" s="12"/>
      <c r="B6" s="75"/>
      <c r="C6" s="75"/>
      <c r="D6" s="75"/>
      <c r="E6" s="75"/>
      <c r="F6" s="75"/>
      <c r="G6" s="75"/>
      <c r="H6" s="75"/>
      <c r="I6" s="75"/>
      <c r="J6" s="75"/>
      <c r="K6" s="12"/>
      <c r="L6" s="12"/>
      <c r="M6" s="12"/>
      <c r="N6" s="12"/>
      <c r="O6" s="12"/>
    </row>
    <row r="7" spans="1:17" s="102" customFormat="1" x14ac:dyDescent="0.2">
      <c r="A7" s="103" t="s">
        <v>53</v>
      </c>
      <c r="B7" s="1753" t="s">
        <v>844</v>
      </c>
      <c r="C7" s="1753"/>
      <c r="D7" s="1753"/>
      <c r="E7" s="1753"/>
      <c r="F7" s="1753"/>
      <c r="G7" s="1753"/>
      <c r="H7" s="1753"/>
      <c r="I7" s="1753"/>
      <c r="J7" s="1753"/>
      <c r="K7" s="103"/>
      <c r="L7" s="103"/>
      <c r="M7" s="103"/>
      <c r="N7" s="103"/>
      <c r="O7" s="103"/>
      <c r="P7" s="141"/>
    </row>
    <row r="8" spans="1:17" s="102" customFormat="1" ht="18" customHeight="1" x14ac:dyDescent="0.2">
      <c r="A8" s="103"/>
      <c r="B8" s="1756"/>
      <c r="C8" s="1756"/>
      <c r="D8" s="1756"/>
      <c r="E8" s="1756"/>
      <c r="F8" s="1756"/>
      <c r="G8" s="1756"/>
      <c r="H8" s="1756"/>
      <c r="I8" s="1756"/>
      <c r="J8" s="1756"/>
      <c r="K8" s="103"/>
      <c r="L8" s="103"/>
      <c r="M8" s="103"/>
      <c r="N8" s="103"/>
      <c r="O8" s="103"/>
      <c r="P8" s="96"/>
    </row>
    <row r="9" spans="1:17" s="102" customFormat="1" ht="25.5" customHeight="1" x14ac:dyDescent="0.2">
      <c r="A9" s="103"/>
      <c r="B9" s="1296" t="s">
        <v>595</v>
      </c>
      <c r="C9" s="1735" t="s">
        <v>845</v>
      </c>
      <c r="D9" s="1735"/>
      <c r="E9" s="1297" t="s">
        <v>846</v>
      </c>
      <c r="F9" s="1735" t="s">
        <v>646</v>
      </c>
      <c r="G9" s="1735"/>
      <c r="H9" s="1284" t="s">
        <v>803</v>
      </c>
      <c r="I9" s="1757"/>
      <c r="J9" s="1757"/>
      <c r="K9" s="1757"/>
      <c r="L9" s="1757"/>
      <c r="M9" s="1757"/>
      <c r="N9" s="100"/>
      <c r="O9" s="101"/>
      <c r="P9" s="96"/>
      <c r="Q9" s="121"/>
    </row>
    <row r="10" spans="1:17" s="102" customFormat="1" ht="15" customHeight="1" x14ac:dyDescent="0.2">
      <c r="A10" s="103"/>
      <c r="B10" s="163"/>
      <c r="C10" s="1758"/>
      <c r="D10" s="1759"/>
      <c r="E10" s="216" t="s">
        <v>847</v>
      </c>
      <c r="F10" s="1760" t="s">
        <v>81</v>
      </c>
      <c r="G10" s="1761"/>
      <c r="H10" s="153" t="s">
        <v>85</v>
      </c>
      <c r="I10" s="97"/>
      <c r="J10" s="97"/>
      <c r="K10" s="98"/>
      <c r="L10" s="103"/>
      <c r="M10" s="103"/>
      <c r="N10" s="103"/>
      <c r="O10" s="103"/>
      <c r="P10" s="96"/>
      <c r="Q10" s="121"/>
    </row>
    <row r="11" spans="1:17" s="102" customFormat="1" ht="15" customHeight="1" x14ac:dyDescent="0.2">
      <c r="A11" s="103"/>
      <c r="B11" s="165"/>
      <c r="C11" s="1739"/>
      <c r="D11" s="1741"/>
      <c r="E11" s="216" t="s">
        <v>847</v>
      </c>
      <c r="F11" s="1762" t="s">
        <v>81</v>
      </c>
      <c r="G11" s="1763"/>
      <c r="H11" s="153" t="s">
        <v>85</v>
      </c>
      <c r="I11" s="97"/>
      <c r="J11" s="97"/>
      <c r="K11" s="98"/>
      <c r="L11" s="103"/>
      <c r="M11" s="103"/>
      <c r="N11" s="103"/>
      <c r="O11" s="103"/>
      <c r="P11" s="96"/>
      <c r="Q11" s="121"/>
    </row>
    <row r="12" spans="1:17" s="102" customFormat="1" ht="15" customHeight="1" x14ac:dyDescent="0.2">
      <c r="A12" s="103"/>
      <c r="B12" s="165"/>
      <c r="C12" s="1739"/>
      <c r="D12" s="1741"/>
      <c r="E12" s="216" t="s">
        <v>847</v>
      </c>
      <c r="F12" s="1762" t="s">
        <v>81</v>
      </c>
      <c r="G12" s="1763"/>
      <c r="H12" s="153" t="s">
        <v>85</v>
      </c>
      <c r="I12" s="97"/>
      <c r="J12" s="97"/>
      <c r="K12" s="98"/>
      <c r="L12" s="103"/>
      <c r="M12" s="103"/>
      <c r="N12" s="103"/>
      <c r="O12" s="103"/>
      <c r="P12" s="96"/>
      <c r="Q12" s="121"/>
    </row>
    <row r="13" spans="1:17" s="140" customFormat="1" ht="15.75" customHeight="1" x14ac:dyDescent="0.2">
      <c r="A13" s="136"/>
      <c r="B13" s="1298" t="s">
        <v>1118</v>
      </c>
      <c r="C13" s="137"/>
      <c r="D13" s="138"/>
      <c r="E13" s="137"/>
      <c r="F13" s="137"/>
      <c r="G13" s="137"/>
      <c r="H13" s="136"/>
      <c r="I13" s="136"/>
      <c r="J13" s="136"/>
      <c r="K13" s="136"/>
      <c r="L13" s="136"/>
      <c r="M13" s="136"/>
      <c r="N13" s="136"/>
      <c r="O13" s="136"/>
      <c r="P13" s="139"/>
    </row>
    <row r="14" spans="1:17" s="102" customFormat="1" ht="15.75" customHeight="1" x14ac:dyDescent="0.2">
      <c r="A14" s="103"/>
      <c r="B14" s="1754" t="s">
        <v>848</v>
      </c>
      <c r="C14" s="1755"/>
      <c r="D14" s="1755"/>
      <c r="E14" s="1755"/>
      <c r="F14" s="1755"/>
      <c r="G14" s="1755"/>
      <c r="H14" s="1755"/>
      <c r="I14" s="1755"/>
      <c r="J14" s="1755"/>
      <c r="K14" s="103"/>
      <c r="L14" s="103"/>
      <c r="M14" s="103"/>
      <c r="N14" s="103"/>
      <c r="O14" s="103"/>
    </row>
    <row r="15" spans="1:17" s="102" customFormat="1" ht="18" customHeight="1" x14ac:dyDescent="0.2">
      <c r="A15" s="103"/>
      <c r="B15" s="203"/>
      <c r="C15" s="169"/>
      <c r="D15" s="169"/>
      <c r="E15" s="169"/>
      <c r="F15" s="169"/>
      <c r="G15" s="169"/>
      <c r="H15" s="169"/>
      <c r="I15" s="169"/>
      <c r="J15" s="169"/>
      <c r="K15" s="103"/>
      <c r="L15" s="103"/>
      <c r="M15" s="103"/>
      <c r="N15" s="103"/>
      <c r="O15" s="103"/>
    </row>
    <row r="16" spans="1:17" s="102" customFormat="1" ht="15" customHeight="1" x14ac:dyDescent="0.2">
      <c r="A16" s="103"/>
      <c r="B16" s="87" t="s">
        <v>849</v>
      </c>
      <c r="C16" s="87"/>
      <c r="D16" s="87"/>
      <c r="E16" s="87"/>
      <c r="F16" s="106"/>
      <c r="G16" s="106"/>
      <c r="H16" s="28"/>
      <c r="I16" s="28"/>
      <c r="J16" s="28"/>
      <c r="K16" s="103"/>
      <c r="L16" s="103"/>
      <c r="M16" s="103"/>
      <c r="N16" s="103"/>
      <c r="O16" s="103"/>
      <c r="P16" s="96"/>
    </row>
    <row r="17" spans="1:17" s="102" customFormat="1" ht="29.25" customHeight="1" x14ac:dyDescent="0.2">
      <c r="A17" s="103"/>
      <c r="B17" s="1739"/>
      <c r="C17" s="1740"/>
      <c r="D17" s="1740"/>
      <c r="E17" s="1740"/>
      <c r="F17" s="1740"/>
      <c r="G17" s="1740"/>
      <c r="H17" s="1741"/>
      <c r="I17" s="103"/>
      <c r="J17" s="106"/>
      <c r="K17" s="65"/>
      <c r="L17" s="65"/>
      <c r="M17" s="65"/>
      <c r="N17" s="65"/>
      <c r="O17" s="103"/>
    </row>
    <row r="18" spans="1:17" s="102" customFormat="1" x14ac:dyDescent="0.2">
      <c r="A18" s="103"/>
      <c r="B18" s="108"/>
      <c r="C18" s="108"/>
      <c r="D18" s="108"/>
      <c r="E18" s="108"/>
      <c r="F18" s="106"/>
      <c r="G18" s="106"/>
      <c r="H18" s="220" t="str">
        <f>CONCATENATE(TEXT(500-LEN(B17), "#")," символов")</f>
        <v>500 символов</v>
      </c>
      <c r="I18" s="103"/>
      <c r="J18" s="99"/>
      <c r="K18" s="103"/>
      <c r="L18" s="103"/>
      <c r="M18" s="103"/>
      <c r="N18" s="103"/>
      <c r="O18" s="103"/>
      <c r="P18" s="96"/>
    </row>
    <row r="19" spans="1:17" s="102" customFormat="1" ht="18" customHeight="1" x14ac:dyDescent="0.2">
      <c r="A19" s="104" t="s">
        <v>54</v>
      </c>
      <c r="B19" s="104" t="s">
        <v>423</v>
      </c>
      <c r="C19" s="104"/>
      <c r="D19" s="104"/>
      <c r="E19" s="104"/>
      <c r="F19" s="104"/>
      <c r="G19" s="104"/>
      <c r="H19" s="104"/>
      <c r="I19" s="104"/>
      <c r="J19" s="104"/>
      <c r="K19" s="104"/>
      <c r="L19" s="104"/>
      <c r="M19" s="104"/>
      <c r="N19" s="104"/>
      <c r="O19" s="104"/>
      <c r="P19" s="121"/>
    </row>
    <row r="20" spans="1:17" s="102" customFormat="1" ht="25.5" customHeight="1" thickBot="1" x14ac:dyDescent="0.25">
      <c r="A20" s="104"/>
      <c r="B20" s="1743" t="s">
        <v>1113</v>
      </c>
      <c r="C20" s="1744"/>
      <c r="D20" s="1744"/>
      <c r="E20" s="1744"/>
      <c r="F20" s="1744"/>
      <c r="G20" s="1744"/>
      <c r="H20" s="1744"/>
      <c r="I20" s="982"/>
      <c r="J20" s="983"/>
      <c r="K20" s="983"/>
      <c r="L20" s="983"/>
      <c r="M20" s="983"/>
      <c r="N20" s="983"/>
      <c r="O20" s="104"/>
      <c r="P20" s="121"/>
    </row>
    <row r="21" spans="1:17" s="102" customFormat="1" ht="17.25" customHeight="1" x14ac:dyDescent="0.2">
      <c r="A21" s="104"/>
      <c r="B21" s="984"/>
      <c r="C21" s="984"/>
      <c r="D21" s="984"/>
      <c r="E21" s="984"/>
      <c r="F21" s="984"/>
      <c r="G21" s="984"/>
      <c r="H21" s="984"/>
      <c r="I21" s="984"/>
      <c r="J21" s="982"/>
      <c r="K21" s="1736" t="s">
        <v>860</v>
      </c>
      <c r="L21" s="1737"/>
      <c r="M21" s="1737"/>
      <c r="N21" s="1737"/>
      <c r="O21" s="1738"/>
      <c r="P21" s="121"/>
    </row>
    <row r="22" spans="1:17" s="102" customFormat="1" ht="25.5" customHeight="1" x14ac:dyDescent="0.2">
      <c r="A22" s="104"/>
      <c r="B22" s="1742" t="s">
        <v>503</v>
      </c>
      <c r="C22" s="1747" t="s">
        <v>850</v>
      </c>
      <c r="D22" s="1735" t="s">
        <v>851</v>
      </c>
      <c r="E22" s="1735" t="s">
        <v>852</v>
      </c>
      <c r="F22" s="1735" t="s">
        <v>616</v>
      </c>
      <c r="G22" s="1735"/>
      <c r="H22" s="1735" t="s">
        <v>853</v>
      </c>
      <c r="I22" s="1752" t="s">
        <v>854</v>
      </c>
      <c r="J22" s="1751" t="s">
        <v>861</v>
      </c>
      <c r="K22" s="1735" t="s">
        <v>855</v>
      </c>
      <c r="L22" s="1735" t="s">
        <v>856</v>
      </c>
      <c r="M22" s="1746" t="s">
        <v>857</v>
      </c>
      <c r="N22" s="1745" t="s">
        <v>858</v>
      </c>
      <c r="O22" s="1745"/>
      <c r="P22" s="970"/>
      <c r="Q22" s="141"/>
    </row>
    <row r="23" spans="1:17" s="102" customFormat="1" ht="30.75" customHeight="1" x14ac:dyDescent="0.2">
      <c r="A23" s="104"/>
      <c r="B23" s="1742"/>
      <c r="C23" s="1747"/>
      <c r="D23" s="1735"/>
      <c r="E23" s="1735"/>
      <c r="F23" s="1283" t="s">
        <v>617</v>
      </c>
      <c r="G23" s="1283" t="s">
        <v>618</v>
      </c>
      <c r="H23" s="1735"/>
      <c r="I23" s="1752"/>
      <c r="J23" s="1751"/>
      <c r="K23" s="1735"/>
      <c r="L23" s="1735"/>
      <c r="M23" s="1746"/>
      <c r="N23" s="1284" t="s">
        <v>859</v>
      </c>
      <c r="O23" s="1299" t="s">
        <v>1112</v>
      </c>
      <c r="P23" s="970"/>
      <c r="Q23" s="141"/>
    </row>
    <row r="24" spans="1:17" s="102" customFormat="1" ht="18" customHeight="1" x14ac:dyDescent="0.2">
      <c r="A24" s="107"/>
      <c r="B24" s="207" t="s">
        <v>81</v>
      </c>
      <c r="C24" s="208"/>
      <c r="D24" s="164"/>
      <c r="E24" s="208"/>
      <c r="F24" s="207" t="s">
        <v>81</v>
      </c>
      <c r="G24" s="207" t="s">
        <v>81</v>
      </c>
      <c r="H24" s="207" t="s">
        <v>81</v>
      </c>
      <c r="I24" s="871" t="s">
        <v>452</v>
      </c>
      <c r="J24" s="209" t="s">
        <v>862</v>
      </c>
      <c r="K24" s="210"/>
      <c r="L24" s="164"/>
      <c r="M24" s="164"/>
      <c r="N24" s="164"/>
      <c r="O24" s="211"/>
      <c r="P24" s="970"/>
      <c r="Q24" s="105"/>
    </row>
    <row r="25" spans="1:17" s="102" customFormat="1" ht="18" customHeight="1" x14ac:dyDescent="0.2">
      <c r="A25" s="107"/>
      <c r="B25" s="207" t="s">
        <v>81</v>
      </c>
      <c r="C25" s="204"/>
      <c r="D25" s="166"/>
      <c r="E25" s="204"/>
      <c r="F25" s="207" t="s">
        <v>81</v>
      </c>
      <c r="G25" s="207" t="s">
        <v>81</v>
      </c>
      <c r="H25" s="207" t="s">
        <v>81</v>
      </c>
      <c r="I25" s="871" t="s">
        <v>452</v>
      </c>
      <c r="J25" s="209" t="s">
        <v>862</v>
      </c>
      <c r="K25" s="212"/>
      <c r="L25" s="166"/>
      <c r="M25" s="166"/>
      <c r="N25" s="166"/>
      <c r="O25" s="211"/>
      <c r="P25" s="970"/>
      <c r="Q25" s="105"/>
    </row>
    <row r="26" spans="1:17" s="102" customFormat="1" ht="18" customHeight="1" x14ac:dyDescent="0.2">
      <c r="A26" s="107"/>
      <c r="B26" s="207" t="s">
        <v>81</v>
      </c>
      <c r="C26" s="204"/>
      <c r="D26" s="166"/>
      <c r="E26" s="204"/>
      <c r="F26" s="207" t="s">
        <v>81</v>
      </c>
      <c r="G26" s="207" t="s">
        <v>81</v>
      </c>
      <c r="H26" s="207" t="s">
        <v>81</v>
      </c>
      <c r="I26" s="871" t="s">
        <v>452</v>
      </c>
      <c r="J26" s="209" t="s">
        <v>862</v>
      </c>
      <c r="K26" s="212"/>
      <c r="L26" s="166"/>
      <c r="M26" s="166"/>
      <c r="N26" s="166"/>
      <c r="O26" s="211"/>
      <c r="P26" s="970"/>
      <c r="Q26" s="105"/>
    </row>
    <row r="27" spans="1:17" s="102" customFormat="1" ht="18" customHeight="1" x14ac:dyDescent="0.2">
      <c r="A27" s="107"/>
      <c r="B27" s="207" t="s">
        <v>81</v>
      </c>
      <c r="C27" s="204"/>
      <c r="D27" s="166"/>
      <c r="E27" s="204"/>
      <c r="F27" s="207" t="s">
        <v>81</v>
      </c>
      <c r="G27" s="207" t="s">
        <v>81</v>
      </c>
      <c r="H27" s="207" t="s">
        <v>81</v>
      </c>
      <c r="I27" s="871" t="s">
        <v>452</v>
      </c>
      <c r="J27" s="209" t="s">
        <v>862</v>
      </c>
      <c r="K27" s="212"/>
      <c r="L27" s="166"/>
      <c r="M27" s="166"/>
      <c r="N27" s="166"/>
      <c r="O27" s="211"/>
      <c r="P27" s="970"/>
      <c r="Q27" s="105"/>
    </row>
    <row r="28" spans="1:17" s="102" customFormat="1" ht="18" customHeight="1" x14ac:dyDescent="0.2">
      <c r="A28" s="107"/>
      <c r="B28" s="207" t="s">
        <v>81</v>
      </c>
      <c r="C28" s="204"/>
      <c r="D28" s="166"/>
      <c r="E28" s="204"/>
      <c r="F28" s="207" t="s">
        <v>81</v>
      </c>
      <c r="G28" s="207" t="s">
        <v>81</v>
      </c>
      <c r="H28" s="207" t="s">
        <v>81</v>
      </c>
      <c r="I28" s="871" t="s">
        <v>452</v>
      </c>
      <c r="J28" s="209" t="s">
        <v>862</v>
      </c>
      <c r="K28" s="212"/>
      <c r="L28" s="166"/>
      <c r="M28" s="166"/>
      <c r="N28" s="166"/>
      <c r="O28" s="211"/>
      <c r="P28" s="970"/>
      <c r="Q28" s="105"/>
    </row>
    <row r="29" spans="1:17" s="102" customFormat="1" ht="18" customHeight="1" x14ac:dyDescent="0.2">
      <c r="A29" s="107"/>
      <c r="B29" s="207" t="s">
        <v>81</v>
      </c>
      <c r="C29" s="204"/>
      <c r="D29" s="166"/>
      <c r="E29" s="204"/>
      <c r="F29" s="207" t="s">
        <v>81</v>
      </c>
      <c r="G29" s="207" t="s">
        <v>81</v>
      </c>
      <c r="H29" s="207" t="s">
        <v>81</v>
      </c>
      <c r="I29" s="871" t="s">
        <v>452</v>
      </c>
      <c r="J29" s="209" t="s">
        <v>862</v>
      </c>
      <c r="K29" s="212"/>
      <c r="L29" s="166"/>
      <c r="M29" s="166"/>
      <c r="N29" s="166"/>
      <c r="O29" s="211"/>
      <c r="P29" s="970"/>
      <c r="Q29" s="105"/>
    </row>
    <row r="30" spans="1:17" s="142" customFormat="1" ht="18" customHeight="1" x14ac:dyDescent="0.2">
      <c r="A30" s="107"/>
      <c r="B30" s="207" t="s">
        <v>81</v>
      </c>
      <c r="C30" s="204"/>
      <c r="D30" s="166"/>
      <c r="E30" s="204"/>
      <c r="F30" s="207" t="s">
        <v>81</v>
      </c>
      <c r="G30" s="207" t="s">
        <v>81</v>
      </c>
      <c r="H30" s="207" t="s">
        <v>81</v>
      </c>
      <c r="I30" s="871" t="s">
        <v>452</v>
      </c>
      <c r="J30" s="209" t="s">
        <v>862</v>
      </c>
      <c r="K30" s="212"/>
      <c r="L30" s="166"/>
      <c r="M30" s="166"/>
      <c r="N30" s="166"/>
      <c r="O30" s="211"/>
      <c r="P30" s="970"/>
      <c r="Q30" s="105"/>
    </row>
    <row r="31" spans="1:17" s="142" customFormat="1" ht="18" customHeight="1" x14ac:dyDescent="0.2">
      <c r="A31" s="107"/>
      <c r="B31" s="207" t="s">
        <v>81</v>
      </c>
      <c r="C31" s="204"/>
      <c r="D31" s="166"/>
      <c r="E31" s="204"/>
      <c r="F31" s="207" t="s">
        <v>81</v>
      </c>
      <c r="G31" s="207" t="s">
        <v>81</v>
      </c>
      <c r="H31" s="207" t="s">
        <v>81</v>
      </c>
      <c r="I31" s="871" t="s">
        <v>452</v>
      </c>
      <c r="J31" s="209" t="s">
        <v>862</v>
      </c>
      <c r="K31" s="212"/>
      <c r="L31" s="166"/>
      <c r="M31" s="166"/>
      <c r="N31" s="166"/>
      <c r="O31" s="211"/>
      <c r="P31" s="976"/>
      <c r="Q31" s="105"/>
    </row>
    <row r="32" spans="1:17" s="142" customFormat="1" ht="18" customHeight="1" x14ac:dyDescent="0.2">
      <c r="A32" s="107"/>
      <c r="B32" s="207" t="s">
        <v>81</v>
      </c>
      <c r="C32" s="204"/>
      <c r="D32" s="166"/>
      <c r="E32" s="204"/>
      <c r="F32" s="207" t="s">
        <v>81</v>
      </c>
      <c r="G32" s="207" t="s">
        <v>81</v>
      </c>
      <c r="H32" s="207" t="s">
        <v>81</v>
      </c>
      <c r="I32" s="871" t="s">
        <v>452</v>
      </c>
      <c r="J32" s="209" t="s">
        <v>862</v>
      </c>
      <c r="K32" s="212"/>
      <c r="L32" s="166"/>
      <c r="M32" s="166"/>
      <c r="N32" s="166"/>
      <c r="O32" s="211"/>
      <c r="P32" s="976"/>
      <c r="Q32" s="105"/>
    </row>
    <row r="33" spans="1:17" s="142" customFormat="1" ht="18" customHeight="1" x14ac:dyDescent="0.2">
      <c r="A33" s="107"/>
      <c r="B33" s="207" t="s">
        <v>81</v>
      </c>
      <c r="C33" s="204"/>
      <c r="D33" s="166"/>
      <c r="E33" s="204"/>
      <c r="F33" s="207" t="s">
        <v>81</v>
      </c>
      <c r="G33" s="207" t="s">
        <v>81</v>
      </c>
      <c r="H33" s="207" t="s">
        <v>81</v>
      </c>
      <c r="I33" s="871" t="s">
        <v>452</v>
      </c>
      <c r="J33" s="209" t="s">
        <v>862</v>
      </c>
      <c r="K33" s="212"/>
      <c r="L33" s="166"/>
      <c r="M33" s="166"/>
      <c r="N33" s="166"/>
      <c r="O33" s="211"/>
      <c r="P33" s="976"/>
      <c r="Q33" s="105"/>
    </row>
    <row r="34" spans="1:17" s="142" customFormat="1" ht="18" customHeight="1" x14ac:dyDescent="0.2">
      <c r="A34" s="107"/>
      <c r="B34" s="207" t="s">
        <v>81</v>
      </c>
      <c r="C34" s="204"/>
      <c r="D34" s="166"/>
      <c r="E34" s="204"/>
      <c r="F34" s="207" t="s">
        <v>81</v>
      </c>
      <c r="G34" s="207" t="s">
        <v>81</v>
      </c>
      <c r="H34" s="207" t="s">
        <v>81</v>
      </c>
      <c r="I34" s="871" t="s">
        <v>452</v>
      </c>
      <c r="J34" s="209" t="s">
        <v>862</v>
      </c>
      <c r="K34" s="212"/>
      <c r="L34" s="166"/>
      <c r="M34" s="166"/>
      <c r="N34" s="166"/>
      <c r="O34" s="211"/>
      <c r="P34" s="976"/>
      <c r="Q34" s="105"/>
    </row>
    <row r="35" spans="1:17" s="142" customFormat="1" ht="18" customHeight="1" x14ac:dyDescent="0.2">
      <c r="A35" s="107"/>
      <c r="B35" s="207" t="s">
        <v>81</v>
      </c>
      <c r="C35" s="204"/>
      <c r="D35" s="166"/>
      <c r="E35" s="204"/>
      <c r="F35" s="207" t="s">
        <v>81</v>
      </c>
      <c r="G35" s="207" t="s">
        <v>81</v>
      </c>
      <c r="H35" s="207" t="s">
        <v>81</v>
      </c>
      <c r="I35" s="871" t="s">
        <v>452</v>
      </c>
      <c r="J35" s="209" t="s">
        <v>862</v>
      </c>
      <c r="K35" s="212"/>
      <c r="L35" s="166"/>
      <c r="M35" s="166"/>
      <c r="N35" s="166"/>
      <c r="O35" s="211"/>
      <c r="P35" s="976"/>
      <c r="Q35" s="105"/>
    </row>
    <row r="36" spans="1:17" s="142" customFormat="1" ht="18" customHeight="1" x14ac:dyDescent="0.2">
      <c r="A36" s="107"/>
      <c r="B36" s="207" t="s">
        <v>81</v>
      </c>
      <c r="C36" s="204"/>
      <c r="D36" s="166"/>
      <c r="E36" s="204"/>
      <c r="F36" s="207" t="s">
        <v>81</v>
      </c>
      <c r="G36" s="207" t="s">
        <v>81</v>
      </c>
      <c r="H36" s="207" t="s">
        <v>81</v>
      </c>
      <c r="I36" s="871" t="s">
        <v>452</v>
      </c>
      <c r="J36" s="209" t="s">
        <v>862</v>
      </c>
      <c r="K36" s="212"/>
      <c r="L36" s="166"/>
      <c r="M36" s="166"/>
      <c r="N36" s="166"/>
      <c r="O36" s="211"/>
      <c r="P36" s="970"/>
    </row>
    <row r="37" spans="1:17" s="142" customFormat="1" ht="18" customHeight="1" x14ac:dyDescent="0.2">
      <c r="A37" s="107"/>
      <c r="B37" s="207" t="s">
        <v>81</v>
      </c>
      <c r="C37" s="204"/>
      <c r="D37" s="166"/>
      <c r="E37" s="204"/>
      <c r="F37" s="207" t="s">
        <v>81</v>
      </c>
      <c r="G37" s="207" t="s">
        <v>81</v>
      </c>
      <c r="H37" s="207" t="s">
        <v>81</v>
      </c>
      <c r="I37" s="871" t="s">
        <v>452</v>
      </c>
      <c r="J37" s="209" t="s">
        <v>862</v>
      </c>
      <c r="K37" s="212"/>
      <c r="L37" s="166"/>
      <c r="M37" s="166"/>
      <c r="N37" s="166"/>
      <c r="O37" s="211"/>
      <c r="P37" s="970"/>
    </row>
    <row r="38" spans="1:17" s="142" customFormat="1" ht="18" customHeight="1" thickBot="1" x14ac:dyDescent="0.25">
      <c r="A38" s="107"/>
      <c r="B38" s="207" t="s">
        <v>81</v>
      </c>
      <c r="C38" s="204"/>
      <c r="D38" s="166"/>
      <c r="E38" s="204"/>
      <c r="F38" s="207" t="s">
        <v>81</v>
      </c>
      <c r="G38" s="207" t="s">
        <v>81</v>
      </c>
      <c r="H38" s="207" t="s">
        <v>81</v>
      </c>
      <c r="I38" s="871" t="s">
        <v>452</v>
      </c>
      <c r="J38" s="209" t="s">
        <v>862</v>
      </c>
      <c r="K38" s="213"/>
      <c r="L38" s="214"/>
      <c r="M38" s="214"/>
      <c r="N38" s="214"/>
      <c r="O38" s="215"/>
      <c r="P38" s="970"/>
    </row>
    <row r="39" spans="1:17" s="26" customFormat="1" ht="18" customHeight="1" x14ac:dyDescent="0.2">
      <c r="A39" s="9"/>
      <c r="B39" s="1300" t="s">
        <v>1118</v>
      </c>
      <c r="C39" s="1301"/>
      <c r="D39" s="1301"/>
      <c r="E39" s="11"/>
      <c r="F39" s="11"/>
      <c r="G39" s="11"/>
      <c r="H39" s="94"/>
      <c r="I39" s="11"/>
      <c r="J39" s="11"/>
      <c r="K39" s="1748" t="s">
        <v>1147</v>
      </c>
      <c r="L39" s="1749"/>
      <c r="M39" s="11"/>
      <c r="N39" s="95"/>
      <c r="O39" s="11"/>
      <c r="P39" s="970"/>
    </row>
    <row r="40" spans="1:17" s="26" customFormat="1" ht="37.5" customHeight="1" x14ac:dyDescent="0.2">
      <c r="A40" s="9"/>
      <c r="B40" s="94"/>
      <c r="C40" s="11"/>
      <c r="D40" s="11"/>
      <c r="E40" s="11"/>
      <c r="F40" s="11"/>
      <c r="G40" s="11"/>
      <c r="H40" s="11"/>
      <c r="I40" s="11"/>
      <c r="J40" s="11"/>
      <c r="K40" s="1750"/>
      <c r="L40" s="1750"/>
      <c r="M40" s="11"/>
      <c r="N40" s="11"/>
      <c r="O40" s="11"/>
      <c r="P40" s="19"/>
    </row>
    <row r="41" spans="1:17" s="26" customFormat="1" ht="24.75" customHeight="1" x14ac:dyDescent="0.2">
      <c r="A41" s="15"/>
      <c r="B41" s="15"/>
      <c r="C41" s="15"/>
      <c r="D41" s="15"/>
      <c r="E41" s="15"/>
      <c r="F41" s="85"/>
      <c r="G41" s="85"/>
      <c r="H41" s="15"/>
      <c r="I41" s="15"/>
      <c r="J41" s="15"/>
      <c r="K41" s="15"/>
      <c r="L41" s="15"/>
      <c r="M41" s="1166"/>
      <c r="N41" s="1295" t="s">
        <v>1066</v>
      </c>
      <c r="O41" s="1295" t="s">
        <v>1103</v>
      </c>
    </row>
    <row r="42" spans="1:17" s="26" customFormat="1" ht="14.25" customHeight="1" x14ac:dyDescent="0.2">
      <c r="A42" s="1"/>
      <c r="B42" s="1"/>
      <c r="C42" s="1"/>
      <c r="D42" s="1"/>
      <c r="E42" s="1"/>
      <c r="F42" s="1"/>
      <c r="G42" s="1"/>
      <c r="H42" s="1"/>
      <c r="I42" s="1"/>
      <c r="J42" s="1"/>
      <c r="K42" s="1"/>
      <c r="L42" s="1"/>
      <c r="M42" s="1"/>
      <c r="N42" s="1"/>
      <c r="O42" s="1"/>
    </row>
    <row r="44" spans="1:17" ht="24.75" customHeight="1" x14ac:dyDescent="0.2"/>
    <row r="48" spans="1:17" ht="24.75" customHeight="1" x14ac:dyDescent="0.2"/>
    <row r="68" spans="2:15" x14ac:dyDescent="0.2">
      <c r="B68" s="4"/>
      <c r="O68" s="48"/>
    </row>
    <row r="69" spans="2:15" x14ac:dyDescent="0.2">
      <c r="B69" s="4"/>
      <c r="O69" s="48"/>
    </row>
    <row r="70" spans="2:15" x14ac:dyDescent="0.2">
      <c r="B70" s="4"/>
      <c r="O70" s="48"/>
    </row>
    <row r="71" spans="2:15" x14ac:dyDescent="0.2">
      <c r="B71" s="4"/>
      <c r="O71" s="48"/>
    </row>
    <row r="73" spans="2:15" x14ac:dyDescent="0.2">
      <c r="B73" s="48"/>
    </row>
    <row r="74" spans="2:15" x14ac:dyDescent="0.2">
      <c r="B74" s="48"/>
    </row>
    <row r="75" spans="2:15" x14ac:dyDescent="0.2">
      <c r="B75" s="48"/>
    </row>
    <row r="76" spans="2:15" x14ac:dyDescent="0.2">
      <c r="B76" s="48"/>
    </row>
    <row r="77" spans="2:15" x14ac:dyDescent="0.2">
      <c r="B77" s="48"/>
    </row>
  </sheetData>
  <sheetProtection password="DDBE" sheet="1" objects="1" scenarios="1"/>
  <mergeCells count="28">
    <mergeCell ref="B7:J7"/>
    <mergeCell ref="B14:J14"/>
    <mergeCell ref="B8:J8"/>
    <mergeCell ref="I9:M9"/>
    <mergeCell ref="C10:D10"/>
    <mergeCell ref="C11:D11"/>
    <mergeCell ref="C12:D12"/>
    <mergeCell ref="F9:G9"/>
    <mergeCell ref="F10:G10"/>
    <mergeCell ref="C9:D9"/>
    <mergeCell ref="F11:G11"/>
    <mergeCell ref="F12:G12"/>
    <mergeCell ref="K39:L40"/>
    <mergeCell ref="H22:H23"/>
    <mergeCell ref="E22:E23"/>
    <mergeCell ref="K22:K23"/>
    <mergeCell ref="J22:J23"/>
    <mergeCell ref="I22:I23"/>
    <mergeCell ref="K21:O21"/>
    <mergeCell ref="B17:H17"/>
    <mergeCell ref="B22:B23"/>
    <mergeCell ref="F22:G22"/>
    <mergeCell ref="B20:H20"/>
    <mergeCell ref="N22:O22"/>
    <mergeCell ref="M22:M23"/>
    <mergeCell ref="L22:L23"/>
    <mergeCell ref="D22:D23"/>
    <mergeCell ref="C22:C23"/>
  </mergeCells>
  <dataValidations count="18">
    <dataValidation type="list" allowBlank="1" showInputMessage="1" showErrorMessage="1" sqref="J24:J38">
      <formula1>KeyAction</formula1>
    </dataValidation>
    <dataValidation allowBlank="1" showInputMessage="1" showErrorMessage="1" promptTitle="Select sector" sqref="P24:P25 O20"/>
    <dataValidation allowBlank="1" showInputMessage="1" showErrorMessage="1" sqref="B19:H20 I18:O19 C18:G18 P22:P23 B22:E22 H22 K22:N22 F22:F23"/>
    <dataValidation type="list" allowBlank="1" showInputMessage="1" showErrorMessage="1" sqref="H10:H12">
      <formula1>YesNo</formula1>
    </dataValidation>
    <dataValidation allowBlank="1" showInputMessage="1" showErrorMessage="1" prompt="Разрешение на публикацию на сайте Соглашение мэров? Выберите √: Да или х: Нет. _x000a__x000a_Учтите, что Ваш Местный план действий по адаптации будет опубликован на сайте СМ. Укажите, какие другие из представленных документов Вы бы хотели опубликовать на сайте. " sqref="H9"/>
    <dataValidation allowBlank="1" showInputMessage="1" showErrorMessage="1" prompt="Дата официального утверждения плана Городским советом (или эквивалентным органом)." sqref="E9"/>
    <dataValidation type="list" allowBlank="1" showInputMessage="1" showErrorMessage="1" sqref="F24:G38">
      <formula1>Year</formula1>
    </dataValidation>
    <dataValidation allowBlank="1" showInputMessage="1" showErrorMessage="1" prompt="Относится к капитальным инвестициям." sqref="N23"/>
    <dataValidation type="list" allowBlank="1" showInputMessage="1" showErrorMessage="1" sqref="I24:I38">
      <formula1>selectx</formula1>
    </dataValidation>
    <dataValidation allowBlank="1" showInputMessage="1" showErrorMessage="1" prompt="Действия, которые Ваш местный орган власти удачно реализовал и которые дали значительный результат (пользу). [Только текущие и завершенные действия могут быть отмечены как Ключевые действия]. " sqref="K21:O21"/>
    <dataValidation allowBlank="1" showInputMessage="1" showErrorMessage="1" prompt="Определяет набор конкретных адаптационных действий, наряду с графиком реализации и возложенными ответственностями. Это может быть отдельный План Действий (например, главный муниципальный план) или же несколько секторальных планов действий.  " sqref="B7:J7"/>
    <dataValidation type="list" allowBlank="1" showInputMessage="1" showErrorMessage="1" sqref="F10:G12">
      <formula1>"Английский, Национальный язык"</formula1>
    </dataValidation>
    <dataValidation allowBlank="1" showInputMessage="1" showErrorMessage="1" prompt="Пожалуйста, опишите каким образом адаптация интегрируется в другие сферы политики / секторальные планы." sqref="B17:H17"/>
    <dataValidation allowBlank="1" showInputMessage="1" showErrorMessage="1" prompt="Относится к эксплуатационным расходам или не инвестиционным расходам." sqref="O23"/>
    <dataValidation allowBlank="1" showInputMessage="1" showErrorMessage="1" prompt="Пожалуйста, выберите те их перечисленных ниже действий, которые также влияют на смягчение последствий изменения климата." sqref="I22:I23"/>
    <dataValidation allowBlank="1" showInputMessage="1" showErrorMessage="1" prompt="Действия, которые Ваш муниципалитет реализовал и которые дали значительный результат._x000a__x000a_Информация о Ключевом действии (отмеченном знаком ☼) будет распространена на вебсайте Соглашения и посредством других материалов (например, каталога лучших практик)._x000a_" sqref="J22:J23"/>
    <dataValidation type="list" allowBlank="1" showInputMessage="1" showErrorMessage="1" promptTitle="Select sector" sqref="B24:B38">
      <formula1>"Здания, Транспорт, Энергетика, Вода, Отходы, Планирование землепользования, Сельское хозяйство и лесничество, Окружающая среда и биоразнообразие, Здоровье, Гражданская оборона и чрезвычайные ситуации, Туризм, Другое"</formula1>
    </dataValidation>
    <dataValidation type="list" allowBlank="1" showInputMessage="1" showErrorMessage="1" sqref="H24:H38">
      <formula1>"Не начато, В процессе, Завершено, Отменено"</formula1>
    </dataValidation>
  </dataValidations>
  <hyperlinks>
    <hyperlink ref="B14:I14" r:id="rId1" display=" Please send your Local Adaptation Action Plan and other planning documents (if any) to helpdesk@mayors-adapt.eu. Your Local Adaptation Plan (as adopted by the municipal council) will be published on the Covenant of Mayors website. Specify which other su"/>
    <hyperlink ref="K39" location="Indicators!A1" display="i Click here to see examples of risk-related indicators"/>
    <hyperlink ref="N1" location="'Главная страница'!A1" display="▲ ГЛАВНАЯ СТРАНИЦА"/>
    <hyperlink ref="N41" location="'Риски и уязвимости'!A1" display="НАЗАД Û"/>
    <hyperlink ref="O41" location="'Отчет по адаптации'!A1" display="Ü ВПЕРЕД"/>
  </hyperlinks>
  <printOptions horizontalCentered="1"/>
  <pageMargins left="0.11811023622047245" right="0.11811023622047245" top="0.15748031496062992" bottom="0.15748031496062992" header="0.31496062992125984" footer="0.31496062992125984"/>
  <pageSetup paperSize="9" scale="52"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D500"/>
    <pageSetUpPr fitToPage="1"/>
  </sheetPr>
  <dimension ref="A1:R103"/>
  <sheetViews>
    <sheetView showGridLines="0" zoomScaleNormal="100" workbookViewId="0">
      <pane ySplit="5" topLeftCell="A6" activePane="bottomLeft" state="frozen"/>
      <selection pane="bottomLeft"/>
    </sheetView>
  </sheetViews>
  <sheetFormatPr defaultColWidth="11" defaultRowHeight="14.25" x14ac:dyDescent="0.2"/>
  <cols>
    <col min="1" max="1" width="3.125" style="978" customWidth="1"/>
    <col min="2" max="2" width="11.625" style="978" customWidth="1"/>
    <col min="3" max="3" width="23.375" style="978" customWidth="1"/>
    <col min="4" max="4" width="13.625" style="978" customWidth="1"/>
    <col min="5" max="6" width="15.125" style="978" customWidth="1"/>
    <col min="7" max="7" width="10.5" style="978" customWidth="1"/>
    <col min="8" max="8" width="19.5" style="978" customWidth="1"/>
    <col min="9" max="9" width="16.625" style="978" customWidth="1"/>
    <col min="10" max="10" width="17.625" style="978" customWidth="1"/>
    <col min="11" max="11" width="16.625" style="978" customWidth="1"/>
    <col min="12" max="12" width="11" style="978"/>
    <col min="13" max="13" width="13.125" style="978" hidden="1" customWidth="1"/>
    <col min="14" max="14" width="12" style="978" hidden="1" customWidth="1"/>
    <col min="15" max="18" width="11" style="978" hidden="1" customWidth="1"/>
    <col min="19" max="19" width="11" style="978" customWidth="1"/>
    <col min="20" max="16384" width="11" style="978"/>
  </cols>
  <sheetData>
    <row r="1" spans="1:12" s="102" customFormat="1" ht="32.1" customHeight="1" x14ac:dyDescent="0.2">
      <c r="A1" s="979"/>
      <c r="B1" s="979" t="s">
        <v>863</v>
      </c>
      <c r="C1" s="73"/>
      <c r="D1" s="14"/>
      <c r="E1" s="14"/>
      <c r="F1" s="14"/>
      <c r="G1" s="134"/>
      <c r="H1" s="134"/>
      <c r="I1" s="134"/>
      <c r="J1" s="134"/>
      <c r="K1" s="1364" t="s">
        <v>1070</v>
      </c>
      <c r="L1" s="1293"/>
    </row>
    <row r="2" spans="1:12" s="1" customFormat="1" ht="3.6" customHeight="1" x14ac:dyDescent="0.2">
      <c r="A2" s="988"/>
      <c r="B2" s="989"/>
      <c r="C2" s="989"/>
      <c r="D2" s="989"/>
      <c r="E2" s="989"/>
      <c r="F2" s="989"/>
      <c r="G2" s="989"/>
      <c r="H2" s="989"/>
      <c r="I2" s="989"/>
      <c r="J2" s="990"/>
      <c r="K2" s="990"/>
      <c r="L2" s="990"/>
    </row>
    <row r="3" spans="1:12" s="1" customFormat="1" ht="6.75" customHeight="1" x14ac:dyDescent="0.2">
      <c r="A3" s="15"/>
      <c r="B3" s="979"/>
      <c r="C3" s="979"/>
      <c r="D3" s="979"/>
      <c r="E3" s="979"/>
      <c r="F3" s="979"/>
      <c r="G3" s="979"/>
      <c r="H3" s="979"/>
      <c r="I3" s="979"/>
      <c r="J3" s="86"/>
      <c r="K3" s="86"/>
      <c r="L3" s="86"/>
    </row>
    <row r="4" spans="1:12" s="1" customFormat="1" ht="3.6" customHeight="1" x14ac:dyDescent="0.2">
      <c r="A4" s="985"/>
      <c r="B4" s="986"/>
      <c r="C4" s="986"/>
      <c r="D4" s="986"/>
      <c r="E4" s="986"/>
      <c r="F4" s="986"/>
      <c r="G4" s="986"/>
      <c r="H4" s="986"/>
      <c r="I4" s="986"/>
      <c r="J4" s="987"/>
      <c r="K4" s="987"/>
      <c r="L4" s="987"/>
    </row>
    <row r="5" spans="1:12" s="1" customFormat="1" ht="3.75" customHeight="1" x14ac:dyDescent="0.2">
      <c r="A5" s="991"/>
      <c r="B5" s="992"/>
      <c r="C5" s="992"/>
      <c r="D5" s="992"/>
      <c r="E5" s="992"/>
      <c r="F5" s="993"/>
      <c r="G5" s="993"/>
      <c r="H5" s="993"/>
      <c r="I5" s="993"/>
      <c r="J5" s="993"/>
      <c r="K5" s="993"/>
      <c r="L5" s="993"/>
    </row>
    <row r="6" spans="1:12" s="102" customFormat="1" ht="6.75" customHeight="1" x14ac:dyDescent="0.2">
      <c r="A6" s="5"/>
      <c r="B6" s="6"/>
      <c r="C6" s="6"/>
      <c r="D6" s="6"/>
      <c r="E6" s="6"/>
      <c r="F6" s="103"/>
      <c r="G6" s="103"/>
      <c r="H6" s="103"/>
      <c r="I6" s="103"/>
      <c r="J6" s="103"/>
      <c r="K6" s="103"/>
      <c r="L6" s="103"/>
    </row>
    <row r="7" spans="1:12" s="102" customFormat="1" ht="18" customHeight="1" x14ac:dyDescent="0.2">
      <c r="A7" s="5"/>
      <c r="B7" s="1285" t="s">
        <v>1114</v>
      </c>
      <c r="C7" s="6"/>
      <c r="D7" s="6"/>
      <c r="E7" s="6"/>
      <c r="F7" s="103"/>
      <c r="G7" s="103"/>
      <c r="H7" s="103"/>
      <c r="I7" s="103"/>
      <c r="J7" s="103"/>
      <c r="K7" s="103"/>
      <c r="L7" s="103"/>
    </row>
    <row r="8" spans="1:12" ht="12" customHeight="1" x14ac:dyDescent="0.2">
      <c r="A8" s="173"/>
      <c r="B8" s="173"/>
      <c r="C8" s="173"/>
      <c r="D8" s="173"/>
      <c r="E8" s="173"/>
      <c r="F8" s="173"/>
      <c r="G8" s="173"/>
      <c r="H8" s="173"/>
      <c r="I8" s="173"/>
      <c r="J8" s="173"/>
      <c r="K8" s="173"/>
      <c r="L8" s="173"/>
    </row>
    <row r="9" spans="1:12" ht="15" x14ac:dyDescent="0.2">
      <c r="A9" s="174" t="s">
        <v>53</v>
      </c>
      <c r="B9" s="174" t="s">
        <v>864</v>
      </c>
      <c r="C9" s="173"/>
      <c r="D9" s="173"/>
      <c r="E9" s="173"/>
      <c r="F9" s="173"/>
      <c r="G9" s="173"/>
      <c r="H9" s="173"/>
      <c r="I9" s="173"/>
      <c r="J9" s="173"/>
      <c r="K9" s="173"/>
      <c r="L9" s="173"/>
    </row>
    <row r="10" spans="1:12" x14ac:dyDescent="0.2">
      <c r="A10" s="173"/>
      <c r="B10" s="175" t="s">
        <v>865</v>
      </c>
      <c r="C10" s="173"/>
      <c r="D10" s="173"/>
      <c r="E10" s="173"/>
      <c r="F10" s="173"/>
      <c r="G10" s="173"/>
      <c r="H10" s="173"/>
      <c r="I10" s="173"/>
      <c r="J10" s="173"/>
      <c r="K10" s="173"/>
      <c r="L10" s="173"/>
    </row>
    <row r="11" spans="1:12" x14ac:dyDescent="0.2">
      <c r="A11" s="173"/>
      <c r="B11" s="173"/>
      <c r="C11" s="173"/>
      <c r="D11" s="173"/>
      <c r="E11" s="173"/>
      <c r="F11" s="173"/>
      <c r="G11" s="173"/>
      <c r="H11" s="173"/>
      <c r="I11" s="173"/>
      <c r="J11" s="173"/>
      <c r="K11" s="173"/>
      <c r="L11" s="173"/>
    </row>
    <row r="12" spans="1:12" x14ac:dyDescent="0.2">
      <c r="A12" s="173"/>
      <c r="B12" s="173"/>
      <c r="C12" s="173"/>
      <c r="D12" s="173"/>
      <c r="E12" s="173"/>
      <c r="F12" s="173"/>
      <c r="G12" s="173"/>
      <c r="H12" s="173"/>
      <c r="I12" s="1303" t="s">
        <v>866</v>
      </c>
      <c r="J12" s="1304"/>
      <c r="K12" s="173"/>
      <c r="L12" s="173"/>
    </row>
    <row r="13" spans="1:12" x14ac:dyDescent="0.2">
      <c r="A13" s="173"/>
      <c r="B13" s="173"/>
      <c r="C13" s="173"/>
      <c r="D13" s="173"/>
      <c r="E13" s="173"/>
      <c r="F13" s="173"/>
      <c r="G13" s="173"/>
      <c r="H13" s="173"/>
      <c r="I13" s="1305" t="s">
        <v>867</v>
      </c>
      <c r="J13" s="1306"/>
      <c r="K13" s="173"/>
      <c r="L13" s="173"/>
    </row>
    <row r="14" spans="1:12" x14ac:dyDescent="0.2">
      <c r="A14" s="173"/>
      <c r="B14" s="173"/>
      <c r="C14" s="173"/>
      <c r="D14" s="173"/>
      <c r="E14" s="173"/>
      <c r="F14" s="173"/>
      <c r="G14" s="173"/>
      <c r="H14" s="173"/>
      <c r="I14" s="1305" t="s">
        <v>868</v>
      </c>
      <c r="J14" s="1306"/>
      <c r="K14" s="173"/>
      <c r="L14" s="173"/>
    </row>
    <row r="15" spans="1:12" x14ac:dyDescent="0.2">
      <c r="A15" s="173"/>
      <c r="B15" s="173"/>
      <c r="C15" s="173"/>
      <c r="D15" s="173"/>
      <c r="E15" s="173"/>
      <c r="F15" s="173"/>
      <c r="G15" s="173"/>
      <c r="H15" s="173"/>
      <c r="I15" s="1785" t="s">
        <v>869</v>
      </c>
      <c r="J15" s="1786"/>
      <c r="K15" s="173"/>
      <c r="L15" s="173"/>
    </row>
    <row r="16" spans="1:12" x14ac:dyDescent="0.2">
      <c r="A16" s="173"/>
      <c r="B16" s="173"/>
      <c r="C16" s="173"/>
      <c r="D16" s="173"/>
      <c r="E16" s="173"/>
      <c r="F16" s="173"/>
      <c r="G16" s="173"/>
      <c r="H16" s="173"/>
      <c r="I16" s="173"/>
      <c r="J16" s="173"/>
      <c r="K16" s="173"/>
      <c r="L16" s="173"/>
    </row>
    <row r="17" spans="1:18" x14ac:dyDescent="0.2">
      <c r="A17" s="173"/>
      <c r="B17" s="173"/>
      <c r="C17" s="173"/>
      <c r="D17" s="173"/>
      <c r="E17" s="173"/>
      <c r="F17" s="173"/>
      <c r="G17" s="173"/>
      <c r="H17" s="173"/>
      <c r="I17" s="173"/>
      <c r="J17" s="173"/>
      <c r="K17" s="173"/>
      <c r="L17" s="173"/>
    </row>
    <row r="18" spans="1:18" x14ac:dyDescent="0.2">
      <c r="A18" s="173"/>
      <c r="B18" s="173"/>
      <c r="C18" s="173"/>
      <c r="D18" s="173"/>
      <c r="E18" s="173"/>
      <c r="F18" s="173"/>
      <c r="G18" s="173"/>
      <c r="H18" s="173"/>
      <c r="I18" s="173"/>
      <c r="J18" s="173"/>
      <c r="K18" s="173"/>
      <c r="L18" s="173"/>
    </row>
    <row r="19" spans="1:18" x14ac:dyDescent="0.2">
      <c r="A19" s="173"/>
      <c r="B19" s="173"/>
      <c r="C19" s="173"/>
      <c r="D19" s="173"/>
      <c r="E19" s="173"/>
      <c r="F19" s="173"/>
      <c r="G19" s="173"/>
      <c r="H19" s="173"/>
      <c r="I19" s="173"/>
      <c r="J19" s="173"/>
      <c r="K19" s="173"/>
      <c r="L19" s="173"/>
    </row>
    <row r="20" spans="1:18" x14ac:dyDescent="0.2">
      <c r="A20" s="173"/>
      <c r="B20" s="173"/>
      <c r="C20" s="173"/>
      <c r="D20" s="173"/>
      <c r="E20" s="173"/>
      <c r="F20" s="173"/>
      <c r="G20" s="173"/>
      <c r="H20" s="173"/>
      <c r="I20" s="173"/>
      <c r="J20" s="173"/>
      <c r="K20" s="173"/>
      <c r="L20" s="173"/>
    </row>
    <row r="21" spans="1:18" x14ac:dyDescent="0.2">
      <c r="A21" s="173"/>
      <c r="B21" s="173"/>
      <c r="C21" s="173"/>
      <c r="D21" s="173"/>
      <c r="E21" s="173"/>
      <c r="F21" s="173"/>
      <c r="G21" s="173"/>
      <c r="H21" s="173"/>
      <c r="I21" s="173"/>
      <c r="J21" s="173"/>
      <c r="K21" s="173"/>
      <c r="L21" s="173"/>
    </row>
    <row r="22" spans="1:18" x14ac:dyDescent="0.2">
      <c r="A22" s="173"/>
      <c r="B22" s="173"/>
      <c r="C22" s="173"/>
      <c r="D22" s="173"/>
      <c r="E22" s="173"/>
      <c r="F22" s="173"/>
      <c r="G22" s="173"/>
      <c r="H22" s="173"/>
      <c r="I22" s="173"/>
      <c r="J22" s="173"/>
      <c r="K22" s="173"/>
      <c r="L22" s="173"/>
    </row>
    <row r="23" spans="1:18" x14ac:dyDescent="0.2">
      <c r="A23" s="173"/>
      <c r="B23" s="173"/>
      <c r="C23" s="173"/>
      <c r="D23" s="173"/>
      <c r="E23" s="173"/>
      <c r="F23" s="173"/>
      <c r="G23" s="173"/>
      <c r="H23" s="173"/>
      <c r="I23" s="173"/>
      <c r="J23" s="173"/>
      <c r="K23" s="173"/>
      <c r="L23" s="173"/>
    </row>
    <row r="24" spans="1:18" x14ac:dyDescent="0.2">
      <c r="A24" s="173"/>
      <c r="B24" s="173"/>
      <c r="C24" s="173"/>
      <c r="D24" s="173"/>
      <c r="E24" s="173"/>
      <c r="F24" s="173"/>
      <c r="G24" s="173"/>
      <c r="H24" s="173"/>
      <c r="I24" s="173"/>
      <c r="J24" s="173"/>
      <c r="K24" s="173"/>
      <c r="L24" s="173"/>
    </row>
    <row r="25" spans="1:18" x14ac:dyDescent="0.2">
      <c r="A25" s="173"/>
      <c r="B25" s="173"/>
      <c r="C25" s="173"/>
      <c r="D25" s="173"/>
      <c r="E25" s="173"/>
      <c r="F25" s="173"/>
      <c r="G25" s="173"/>
      <c r="H25" s="173"/>
      <c r="I25" s="173"/>
      <c r="J25" s="173"/>
      <c r="K25" s="173"/>
      <c r="L25" s="173"/>
    </row>
    <row r="26" spans="1:18" ht="9.75" customHeight="1" x14ac:dyDescent="0.2">
      <c r="A26" s="173"/>
      <c r="B26" s="173"/>
      <c r="C26" s="173"/>
      <c r="D26" s="173"/>
      <c r="E26" s="173"/>
      <c r="F26" s="173"/>
      <c r="G26" s="173"/>
      <c r="H26" s="173"/>
      <c r="I26" s="173"/>
      <c r="J26" s="173"/>
      <c r="K26" s="173"/>
      <c r="L26" s="173"/>
    </row>
    <row r="27" spans="1:18" x14ac:dyDescent="0.2">
      <c r="A27" s="176"/>
      <c r="B27" s="176"/>
      <c r="C27" s="176"/>
      <c r="D27" s="176"/>
      <c r="E27" s="176"/>
      <c r="F27" s="176"/>
      <c r="G27" s="176"/>
      <c r="H27" s="176"/>
      <c r="I27" s="176"/>
      <c r="J27" s="176"/>
      <c r="K27" s="176"/>
      <c r="L27" s="176"/>
    </row>
    <row r="28" spans="1:18" ht="15" x14ac:dyDescent="0.2">
      <c r="A28" s="177" t="s">
        <v>54</v>
      </c>
      <c r="B28" s="1307" t="s">
        <v>870</v>
      </c>
      <c r="C28" s="1268"/>
      <c r="D28" s="176"/>
      <c r="E28" s="176"/>
      <c r="F28" s="176"/>
      <c r="G28" s="176"/>
      <c r="H28" s="176"/>
      <c r="I28" s="176"/>
      <c r="J28" s="176"/>
      <c r="K28" s="176"/>
      <c r="L28" s="176"/>
    </row>
    <row r="29" spans="1:18" x14ac:dyDescent="0.2">
      <c r="A29" s="176"/>
      <c r="B29" s="1308" t="s">
        <v>871</v>
      </c>
      <c r="C29" s="1268"/>
      <c r="D29" s="176"/>
      <c r="E29" s="176"/>
      <c r="F29" s="176"/>
      <c r="G29" s="176"/>
      <c r="H29" s="176"/>
      <c r="I29" s="176"/>
      <c r="J29" s="176"/>
      <c r="K29" s="176"/>
      <c r="L29" s="176"/>
    </row>
    <row r="30" spans="1:18" x14ac:dyDescent="0.2">
      <c r="A30" s="176"/>
      <c r="B30" s="176"/>
      <c r="C30" s="176"/>
      <c r="D30" s="176"/>
      <c r="E30" s="176"/>
      <c r="F30" s="176"/>
      <c r="G30" s="176"/>
      <c r="H30" s="176"/>
      <c r="I30" s="176"/>
      <c r="J30" s="176"/>
      <c r="K30" s="176"/>
      <c r="L30" s="176"/>
    </row>
    <row r="31" spans="1:18" ht="39" thickBot="1" x14ac:dyDescent="0.25">
      <c r="A31" s="176"/>
      <c r="B31" s="1779" t="s">
        <v>806</v>
      </c>
      <c r="C31" s="1779"/>
      <c r="D31" s="178" t="s">
        <v>872</v>
      </c>
      <c r="E31" s="1309" t="s">
        <v>873</v>
      </c>
      <c r="F31" s="1309" t="s">
        <v>874</v>
      </c>
      <c r="G31" s="1309" t="s">
        <v>875</v>
      </c>
      <c r="H31" s="176"/>
      <c r="I31" s="176"/>
      <c r="J31" s="176"/>
      <c r="K31" s="176"/>
      <c r="L31" s="176"/>
      <c r="M31" s="1782" t="s">
        <v>62</v>
      </c>
      <c r="N31" s="1782"/>
      <c r="O31" s="184" t="s">
        <v>63</v>
      </c>
      <c r="P31" s="184" t="s">
        <v>90</v>
      </c>
      <c r="Q31" s="184" t="s">
        <v>91</v>
      </c>
      <c r="R31" s="184" t="s">
        <v>32</v>
      </c>
    </row>
    <row r="32" spans="1:18" ht="15.75" customHeight="1" x14ac:dyDescent="0.2">
      <c r="A32" s="176"/>
      <c r="B32" s="1780" t="s">
        <v>811</v>
      </c>
      <c r="C32" s="1780"/>
      <c r="D32" s="179" t="str">
        <f t="shared" ref="D32:D41" si="0">IF(O32="Low","!",IF(O32="Moderate","!!",IF(O32="High","!!!",IF(O32="Not Known","[?]",""))))</f>
        <v/>
      </c>
      <c r="E32" s="182" t="str">
        <f t="shared" ref="E32:F41" si="1">IF(P32="No change","↔",IF(P32="Decrease","↓",IF(P32="Increase","↑",IF(P32="Not Known","[?]",""))))</f>
        <v/>
      </c>
      <c r="F32" s="182" t="str">
        <f t="shared" si="1"/>
        <v/>
      </c>
      <c r="G32" s="181" t="str">
        <f t="shared" ref="G32:G41" si="2">IF(R32="Current","|",IF(R32="Short-term","►",IF(R32="Medium-term","►►",IF(R32="Long-term","►►►",IF(R32="Not Known","[?]","")))))</f>
        <v/>
      </c>
      <c r="H32" s="176"/>
      <c r="I32" s="1303" t="s">
        <v>877</v>
      </c>
      <c r="J32" s="1312" t="s">
        <v>878</v>
      </c>
      <c r="K32" s="1313" t="s">
        <v>879</v>
      </c>
      <c r="L32" s="176"/>
      <c r="M32" s="1778" t="s">
        <v>22</v>
      </c>
      <c r="N32" s="1778"/>
      <c r="O32" s="185" t="str">
        <f>'Риски и уязвимости'!E20</f>
        <v>[Drop-Down]</v>
      </c>
      <c r="P32" s="185" t="str">
        <f>'Риски и уязвимости'!F20</f>
        <v>[Drop-Down]</v>
      </c>
      <c r="Q32" s="185" t="str">
        <f>'Риски и уязвимости'!G20</f>
        <v>[Drop-Down]</v>
      </c>
      <c r="R32" s="185" t="str">
        <f>'Риски и уязвимости'!H20</f>
        <v>[Drop-Down]</v>
      </c>
    </row>
    <row r="33" spans="1:18" ht="15.75" customHeight="1" x14ac:dyDescent="0.2">
      <c r="A33" s="176"/>
      <c r="B33" s="1765" t="s">
        <v>812</v>
      </c>
      <c r="C33" s="1765"/>
      <c r="D33" s="179" t="str">
        <f t="shared" si="0"/>
        <v/>
      </c>
      <c r="E33" s="179" t="str">
        <f t="shared" si="1"/>
        <v/>
      </c>
      <c r="F33" s="179" t="str">
        <f t="shared" si="1"/>
        <v/>
      </c>
      <c r="G33" s="180" t="str">
        <f t="shared" si="2"/>
        <v/>
      </c>
      <c r="H33" s="176"/>
      <c r="I33" s="1305" t="s">
        <v>880</v>
      </c>
      <c r="J33" s="1314" t="s">
        <v>881</v>
      </c>
      <c r="K33" s="1306" t="s">
        <v>882</v>
      </c>
      <c r="L33" s="176"/>
      <c r="M33" s="1783" t="s">
        <v>48</v>
      </c>
      <c r="N33" s="1783"/>
      <c r="O33" s="185" t="str">
        <f>'Риски и уязвимости'!E21</f>
        <v>[Drop-Down]</v>
      </c>
      <c r="P33" s="185" t="str">
        <f>'Риски и уязвимости'!F21</f>
        <v>[Drop-Down]</v>
      </c>
      <c r="Q33" s="185" t="str">
        <f>'Риски и уязвимости'!G21</f>
        <v>[Drop-Down]</v>
      </c>
      <c r="R33" s="185" t="str">
        <f>'Риски и уязвимости'!H21</f>
        <v>[Drop-Down]</v>
      </c>
    </row>
    <row r="34" spans="1:18" ht="15.75" customHeight="1" x14ac:dyDescent="0.2">
      <c r="A34" s="176"/>
      <c r="B34" s="1765" t="s">
        <v>813</v>
      </c>
      <c r="C34" s="1765"/>
      <c r="D34" s="179" t="str">
        <f t="shared" si="0"/>
        <v/>
      </c>
      <c r="E34" s="179" t="str">
        <f t="shared" si="1"/>
        <v/>
      </c>
      <c r="F34" s="179" t="str">
        <f t="shared" si="1"/>
        <v/>
      </c>
      <c r="G34" s="180" t="str">
        <f t="shared" si="2"/>
        <v/>
      </c>
      <c r="H34" s="176"/>
      <c r="I34" s="1305" t="s">
        <v>883</v>
      </c>
      <c r="J34" s="1314" t="s">
        <v>884</v>
      </c>
      <c r="K34" s="1306" t="s">
        <v>885</v>
      </c>
      <c r="L34" s="176"/>
      <c r="M34" s="1778" t="s">
        <v>375</v>
      </c>
      <c r="N34" s="1778"/>
      <c r="O34" s="185" t="str">
        <f>'Риски и уязвимости'!E22</f>
        <v>[Drop-Down]</v>
      </c>
      <c r="P34" s="185" t="str">
        <f>'Риски и уязвимости'!F22</f>
        <v>[Drop-Down]</v>
      </c>
      <c r="Q34" s="185" t="str">
        <f>'Риски и уязвимости'!G22</f>
        <v>[Drop-Down]</v>
      </c>
      <c r="R34" s="185" t="str">
        <f>'Риски и уязвимости'!H22</f>
        <v>[Drop-Down]</v>
      </c>
    </row>
    <row r="35" spans="1:18" ht="15.75" customHeight="1" x14ac:dyDescent="0.2">
      <c r="A35" s="176"/>
      <c r="B35" s="1765" t="s">
        <v>814</v>
      </c>
      <c r="C35" s="1765"/>
      <c r="D35" s="179" t="str">
        <f t="shared" si="0"/>
        <v/>
      </c>
      <c r="E35" s="179" t="str">
        <f t="shared" si="1"/>
        <v/>
      </c>
      <c r="F35" s="179" t="str">
        <f t="shared" si="1"/>
        <v/>
      </c>
      <c r="G35" s="180" t="str">
        <f t="shared" si="2"/>
        <v/>
      </c>
      <c r="H35" s="176"/>
      <c r="I35" s="1305" t="s">
        <v>886</v>
      </c>
      <c r="J35" s="1314" t="s">
        <v>886</v>
      </c>
      <c r="K35" s="1306" t="s">
        <v>887</v>
      </c>
      <c r="L35" s="176"/>
      <c r="M35" s="1783" t="s">
        <v>31</v>
      </c>
      <c r="N35" s="1783"/>
      <c r="O35" s="185" t="str">
        <f>'Риски и уязвимости'!E23</f>
        <v>[Drop-Down]</v>
      </c>
      <c r="P35" s="185" t="str">
        <f>'Риски и уязвимости'!F23</f>
        <v>[Drop-Down]</v>
      </c>
      <c r="Q35" s="185" t="str">
        <f>'Риски и уязвимости'!G23</f>
        <v>[Drop-Down]</v>
      </c>
      <c r="R35" s="185" t="str">
        <f>'Риски и уязвимости'!H23</f>
        <v>[Drop-Down]</v>
      </c>
    </row>
    <row r="36" spans="1:18" s="1048" customFormat="1" ht="15.75" customHeight="1" x14ac:dyDescent="0.2">
      <c r="A36" s="176"/>
      <c r="B36" s="1765" t="s">
        <v>815</v>
      </c>
      <c r="C36" s="1765"/>
      <c r="D36" s="179"/>
      <c r="E36" s="179"/>
      <c r="F36" s="179"/>
      <c r="G36" s="180"/>
      <c r="H36" s="176"/>
      <c r="I36" s="1315"/>
      <c r="J36" s="1316"/>
      <c r="K36" s="1317" t="s">
        <v>886</v>
      </c>
      <c r="L36" s="176"/>
      <c r="M36" s="1049"/>
      <c r="N36" s="1049" t="s">
        <v>378</v>
      </c>
      <c r="O36" s="185" t="str">
        <f>'Риски и уязвимости'!E24</f>
        <v>[Drop-Down]</v>
      </c>
      <c r="P36" s="185" t="str">
        <f>'Риски и уязвимости'!F24</f>
        <v>[Drop-Down]</v>
      </c>
      <c r="Q36" s="185" t="str">
        <f>'Риски и уязвимости'!G24</f>
        <v>[Drop-Down]</v>
      </c>
      <c r="R36" s="185" t="str">
        <f>'Риски и уязвимости'!H24</f>
        <v>[Drop-Down]</v>
      </c>
    </row>
    <row r="37" spans="1:18" ht="15.75" customHeight="1" x14ac:dyDescent="0.2">
      <c r="A37" s="176"/>
      <c r="B37" s="1765" t="s">
        <v>816</v>
      </c>
      <c r="C37" s="1765"/>
      <c r="D37" s="179" t="str">
        <f t="shared" si="0"/>
        <v/>
      </c>
      <c r="E37" s="179" t="str">
        <f t="shared" si="1"/>
        <v/>
      </c>
      <c r="F37" s="179" t="str">
        <f t="shared" si="1"/>
        <v/>
      </c>
      <c r="G37" s="180" t="str">
        <f t="shared" si="2"/>
        <v/>
      </c>
      <c r="H37" s="176"/>
      <c r="I37" s="176"/>
      <c r="J37" s="176"/>
      <c r="K37" s="176"/>
      <c r="L37" s="176"/>
      <c r="M37" s="1778" t="s">
        <v>2</v>
      </c>
      <c r="N37" s="1778"/>
      <c r="O37" s="185" t="str">
        <f>'Риски и уязвимости'!E25</f>
        <v>[Drop-Down]</v>
      </c>
      <c r="P37" s="185" t="str">
        <f>'Риски и уязвимости'!F25</f>
        <v>[Drop-Down]</v>
      </c>
      <c r="Q37" s="185" t="str">
        <f>'Риски и уязвимости'!G25</f>
        <v>[Drop-Down]</v>
      </c>
      <c r="R37" s="185" t="str">
        <f>'Риски и уязвимости'!H25</f>
        <v>[Drop-Down]</v>
      </c>
    </row>
    <row r="38" spans="1:18" ht="15.75" customHeight="1" x14ac:dyDescent="0.2">
      <c r="A38" s="176"/>
      <c r="B38" s="1765" t="s">
        <v>876</v>
      </c>
      <c r="C38" s="1765"/>
      <c r="D38" s="179" t="str">
        <f t="shared" si="0"/>
        <v/>
      </c>
      <c r="E38" s="179" t="str">
        <f t="shared" si="1"/>
        <v/>
      </c>
      <c r="F38" s="179" t="str">
        <f t="shared" si="1"/>
        <v/>
      </c>
      <c r="G38" s="180" t="str">
        <f t="shared" si="2"/>
        <v/>
      </c>
      <c r="H38" s="176"/>
      <c r="I38" s="176"/>
      <c r="J38" s="176"/>
      <c r="K38" s="176"/>
      <c r="L38" s="176"/>
      <c r="M38" s="1783" t="s">
        <v>52</v>
      </c>
      <c r="N38" s="1783"/>
      <c r="O38" s="185" t="str">
        <f>'Риски и уязвимости'!E26</f>
        <v>[Drop-Down]</v>
      </c>
      <c r="P38" s="185" t="str">
        <f>'Риски и уязвимости'!F26</f>
        <v>[Drop-Down]</v>
      </c>
      <c r="Q38" s="185" t="str">
        <f>'Риски и уязвимости'!G26</f>
        <v>[Drop-Down]</v>
      </c>
      <c r="R38" s="185" t="str">
        <f>'Риски и уязвимости'!H26</f>
        <v>[Drop-Down]</v>
      </c>
    </row>
    <row r="39" spans="1:18" s="1048" customFormat="1" ht="15.75" customHeight="1" x14ac:dyDescent="0.2">
      <c r="A39" s="176"/>
      <c r="B39" s="1765" t="s">
        <v>818</v>
      </c>
      <c r="C39" s="1765"/>
      <c r="D39" s="179" t="str">
        <f t="shared" si="0"/>
        <v/>
      </c>
      <c r="E39" s="179" t="str">
        <f t="shared" si="1"/>
        <v/>
      </c>
      <c r="F39" s="179" t="str">
        <f t="shared" si="1"/>
        <v/>
      </c>
      <c r="G39" s="180" t="str">
        <f t="shared" si="2"/>
        <v/>
      </c>
      <c r="H39" s="176"/>
      <c r="I39" s="176"/>
      <c r="J39" s="176"/>
      <c r="K39" s="176"/>
      <c r="L39" s="176"/>
      <c r="M39" s="1783" t="s">
        <v>376</v>
      </c>
      <c r="N39" s="1783"/>
      <c r="O39" s="185" t="str">
        <f>'Риски и уязвимости'!E27</f>
        <v>[Drop-Down]</v>
      </c>
      <c r="P39" s="185" t="str">
        <f>'Риски и уязвимости'!F27</f>
        <v>[Drop-Down]</v>
      </c>
      <c r="Q39" s="185" t="str">
        <f>'Риски и уязвимости'!G27</f>
        <v>[Drop-Down]</v>
      </c>
      <c r="R39" s="185" t="str">
        <f>'Риски и уязвимости'!H27</f>
        <v>[Drop-Down]</v>
      </c>
    </row>
    <row r="40" spans="1:18" s="1048" customFormat="1" ht="15.75" customHeight="1" x14ac:dyDescent="0.2">
      <c r="A40" s="176"/>
      <c r="B40" s="1765" t="s">
        <v>819</v>
      </c>
      <c r="C40" s="1765"/>
      <c r="D40" s="179" t="str">
        <f t="shared" si="0"/>
        <v/>
      </c>
      <c r="E40" s="179" t="str">
        <f t="shared" si="1"/>
        <v/>
      </c>
      <c r="F40" s="179" t="str">
        <f t="shared" si="1"/>
        <v/>
      </c>
      <c r="G40" s="180" t="str">
        <f t="shared" si="2"/>
        <v/>
      </c>
      <c r="H40" s="176"/>
      <c r="I40" s="176"/>
      <c r="J40" s="176"/>
      <c r="K40" s="176"/>
      <c r="L40" s="176"/>
      <c r="M40" s="1783" t="s">
        <v>377</v>
      </c>
      <c r="N40" s="1784"/>
      <c r="O40" s="185" t="str">
        <f>'Риски и уязвимости'!E28</f>
        <v>[Drop-Down]</v>
      </c>
      <c r="P40" s="185" t="str">
        <f>'Риски и уязвимости'!F28</f>
        <v>[Drop-Down]</v>
      </c>
      <c r="Q40" s="185" t="str">
        <f>'Риски и уязвимости'!G28</f>
        <v>[Drop-Down]</v>
      </c>
      <c r="R40" s="185" t="str">
        <f>'Риски и уязвимости'!H28</f>
        <v>[Drop-Down]</v>
      </c>
    </row>
    <row r="41" spans="1:18" ht="15.75" customHeight="1" x14ac:dyDescent="0.2">
      <c r="A41" s="176"/>
      <c r="B41" s="1310" t="s">
        <v>450</v>
      </c>
      <c r="C41" s="1311" t="s">
        <v>820</v>
      </c>
      <c r="D41" s="179" t="str">
        <f t="shared" si="0"/>
        <v/>
      </c>
      <c r="E41" s="179" t="str">
        <f t="shared" si="1"/>
        <v/>
      </c>
      <c r="F41" s="179" t="str">
        <f t="shared" si="1"/>
        <v/>
      </c>
      <c r="G41" s="180" t="str">
        <f t="shared" si="2"/>
        <v/>
      </c>
      <c r="H41" s="176"/>
      <c r="I41" s="176"/>
      <c r="J41" s="176"/>
      <c r="K41" s="176"/>
      <c r="L41" s="176"/>
      <c r="M41" s="1778" t="s">
        <v>92</v>
      </c>
      <c r="N41" s="1778"/>
      <c r="O41" s="185" t="str">
        <f>'Риски и уязвимости'!E29</f>
        <v>[Drop-Down]</v>
      </c>
      <c r="P41" s="185" t="str">
        <f>'Риски и уязвимости'!F29</f>
        <v>[Drop-Down]</v>
      </c>
      <c r="Q41" s="185" t="str">
        <f>'Риски и уязвимости'!G29</f>
        <v>[Drop-Down]</v>
      </c>
      <c r="R41" s="185" t="str">
        <f>'Риски и уязвимости'!H29</f>
        <v>[Drop-Down]</v>
      </c>
    </row>
    <row r="42" spans="1:18" x14ac:dyDescent="0.2">
      <c r="A42" s="176"/>
      <c r="B42" s="176"/>
      <c r="C42" s="176"/>
      <c r="D42" s="176"/>
      <c r="E42" s="176"/>
      <c r="F42" s="176"/>
      <c r="G42" s="176"/>
      <c r="H42" s="176"/>
      <c r="I42" s="176"/>
      <c r="J42" s="176"/>
      <c r="K42" s="176"/>
      <c r="L42" s="176"/>
    </row>
    <row r="43" spans="1:18" x14ac:dyDescent="0.2">
      <c r="A43" s="173"/>
      <c r="B43" s="173"/>
      <c r="C43" s="173"/>
      <c r="D43" s="173"/>
      <c r="E43" s="173"/>
      <c r="F43" s="173"/>
      <c r="G43" s="173"/>
      <c r="H43" s="173"/>
      <c r="I43" s="173"/>
      <c r="J43" s="173"/>
      <c r="K43" s="173"/>
      <c r="L43" s="173"/>
    </row>
    <row r="44" spans="1:18" ht="15" x14ac:dyDescent="0.2">
      <c r="A44" s="174" t="s">
        <v>55</v>
      </c>
      <c r="B44" s="1318" t="s">
        <v>888</v>
      </c>
      <c r="C44" s="1319"/>
      <c r="D44" s="173"/>
      <c r="E44" s="173"/>
      <c r="F44" s="173"/>
      <c r="G44" s="173"/>
      <c r="H44" s="173"/>
      <c r="I44" s="173"/>
      <c r="J44" s="173"/>
      <c r="K44" s="173"/>
      <c r="L44" s="173"/>
    </row>
    <row r="45" spans="1:18" x14ac:dyDescent="0.2">
      <c r="A45" s="173"/>
      <c r="B45" s="1320" t="s">
        <v>871</v>
      </c>
      <c r="C45" s="1319"/>
      <c r="D45" s="173"/>
      <c r="E45" s="173"/>
      <c r="F45" s="173"/>
      <c r="G45" s="173"/>
      <c r="H45" s="173"/>
      <c r="I45" s="173"/>
      <c r="J45" s="173"/>
      <c r="K45" s="173"/>
      <c r="L45" s="173"/>
    </row>
    <row r="46" spans="1:18" x14ac:dyDescent="0.2">
      <c r="A46" s="173"/>
      <c r="B46" s="173"/>
      <c r="C46" s="173"/>
      <c r="D46" s="173"/>
      <c r="E46" s="173"/>
      <c r="F46" s="173"/>
      <c r="G46" s="173"/>
      <c r="H46" s="173"/>
      <c r="I46" s="173"/>
      <c r="J46" s="173"/>
      <c r="K46" s="173"/>
      <c r="L46" s="173"/>
    </row>
    <row r="47" spans="1:18" ht="38.25" customHeight="1" thickBot="1" x14ac:dyDescent="0.25">
      <c r="A47" s="173"/>
      <c r="B47" s="1781" t="s">
        <v>889</v>
      </c>
      <c r="C47" s="1781"/>
      <c r="D47" s="1309" t="s">
        <v>890</v>
      </c>
      <c r="E47" s="178" t="s">
        <v>891</v>
      </c>
      <c r="F47" s="1309" t="s">
        <v>875</v>
      </c>
      <c r="G47" s="173"/>
      <c r="H47" s="173"/>
      <c r="I47" s="173"/>
      <c r="J47" s="173"/>
      <c r="K47" s="173"/>
      <c r="L47" s="173"/>
      <c r="M47" s="1782" t="s">
        <v>64</v>
      </c>
      <c r="N47" s="1782"/>
      <c r="O47" s="184" t="s">
        <v>66</v>
      </c>
      <c r="P47" s="184" t="s">
        <v>65</v>
      </c>
      <c r="Q47" s="184" t="s">
        <v>32</v>
      </c>
    </row>
    <row r="48" spans="1:18" ht="15" customHeight="1" x14ac:dyDescent="0.2">
      <c r="A48" s="183"/>
      <c r="B48" s="1780" t="s">
        <v>834</v>
      </c>
      <c r="C48" s="1780"/>
      <c r="D48" s="186" t="str">
        <f>IF(O48="[Drop-Down]","",O48)</f>
        <v/>
      </c>
      <c r="E48" s="179" t="str">
        <f>IF(P48="Low","!",IF(P48="Moderate","!!",IF(P48="High","!!!",IF(P48="Not Known","[?]",""))))</f>
        <v/>
      </c>
      <c r="F48" s="181" t="str">
        <f>IF(Q48="Current","|",IF(Q48="Short-term","►",IF(Q48="Medium-term","►►",IF(Q48="Long-term","►►►",IF(Q48="Not Known","[?]","")))))</f>
        <v/>
      </c>
      <c r="G48" s="173"/>
      <c r="H48" s="173"/>
      <c r="I48" s="1303" t="s">
        <v>877</v>
      </c>
      <c r="J48" s="1313" t="s">
        <v>879</v>
      </c>
      <c r="K48" s="173"/>
      <c r="L48" s="173"/>
      <c r="M48" s="1778" t="s">
        <v>125</v>
      </c>
      <c r="N48" s="1778" t="s">
        <v>125</v>
      </c>
      <c r="O48" s="185" t="str">
        <f>'Риски и уязвимости'!F41</f>
        <v>[Drop-Down]</v>
      </c>
      <c r="P48" s="185" t="str">
        <f>'Риски и уязвимости'!G41</f>
        <v>[Drop-Down]</v>
      </c>
      <c r="Q48" s="185" t="str">
        <f>'Риски и уязвимости'!H41</f>
        <v>[Drop-Down]</v>
      </c>
    </row>
    <row r="49" spans="1:17" ht="15" customHeight="1" x14ac:dyDescent="0.2">
      <c r="A49" s="183"/>
      <c r="B49" s="1765" t="s">
        <v>482</v>
      </c>
      <c r="C49" s="1765"/>
      <c r="D49" s="187" t="str">
        <f t="shared" ref="D49:D59" si="3">IF(O49="[Drop-Down]","",O49)</f>
        <v/>
      </c>
      <c r="E49" s="179" t="str">
        <f t="shared" ref="E49:E59" si="4">IF(P49="Low","!",IF(P49="Moderate","!!",IF(P49="High","!!!",IF(P49="Not Known","[?]",""))))</f>
        <v/>
      </c>
      <c r="F49" s="180" t="str">
        <f t="shared" ref="F49:F59" si="5">IF(Q49="Current","|",IF(Q49="Short-term","►",IF(Q49="Medium-term","►►",IF(Q49="Long-term","►►►",IF(Q49="Not Known","[?]","")))))</f>
        <v/>
      </c>
      <c r="G49" s="173"/>
      <c r="H49" s="173"/>
      <c r="I49" s="1305" t="s">
        <v>880</v>
      </c>
      <c r="J49" s="1306" t="s">
        <v>882</v>
      </c>
      <c r="K49" s="173"/>
      <c r="L49" s="173"/>
      <c r="M49" s="1778" t="s">
        <v>115</v>
      </c>
      <c r="N49" s="1778" t="s">
        <v>115</v>
      </c>
      <c r="O49" s="185" t="str">
        <f>'Риски и уязвимости'!F42</f>
        <v>[Drop-Down]</v>
      </c>
      <c r="P49" s="185" t="str">
        <f>'Риски и уязвимости'!G42</f>
        <v>[Drop-Down]</v>
      </c>
      <c r="Q49" s="185" t="str">
        <f>'Риски и уязвимости'!H42</f>
        <v>[Drop-Down]</v>
      </c>
    </row>
    <row r="50" spans="1:17" ht="15" customHeight="1" x14ac:dyDescent="0.2">
      <c r="A50" s="183"/>
      <c r="B50" s="1765" t="s">
        <v>892</v>
      </c>
      <c r="C50" s="1765"/>
      <c r="D50" s="187" t="str">
        <f t="shared" si="3"/>
        <v/>
      </c>
      <c r="E50" s="179" t="str">
        <f t="shared" si="4"/>
        <v/>
      </c>
      <c r="F50" s="180" t="str">
        <f t="shared" si="5"/>
        <v/>
      </c>
      <c r="G50" s="173"/>
      <c r="H50" s="173"/>
      <c r="I50" s="1305" t="s">
        <v>883</v>
      </c>
      <c r="J50" s="1306" t="s">
        <v>885</v>
      </c>
      <c r="K50" s="173"/>
      <c r="L50" s="173"/>
      <c r="M50" s="1778" t="s">
        <v>365</v>
      </c>
      <c r="N50" s="1778" t="s">
        <v>365</v>
      </c>
      <c r="O50" s="185" t="str">
        <f>'Риски и уязвимости'!F43</f>
        <v>[Drop-Down]</v>
      </c>
      <c r="P50" s="185" t="str">
        <f>'Риски и уязвимости'!G43</f>
        <v>[Drop-Down]</v>
      </c>
      <c r="Q50" s="185" t="str">
        <f>'Риски и уязвимости'!H43</f>
        <v>[Drop-Down]</v>
      </c>
    </row>
    <row r="51" spans="1:17" ht="15" customHeight="1" x14ac:dyDescent="0.2">
      <c r="A51" s="183"/>
      <c r="B51" s="1765" t="s">
        <v>836</v>
      </c>
      <c r="C51" s="1765"/>
      <c r="D51" s="187" t="str">
        <f t="shared" si="3"/>
        <v/>
      </c>
      <c r="E51" s="179" t="str">
        <f t="shared" si="4"/>
        <v/>
      </c>
      <c r="F51" s="180" t="str">
        <f t="shared" si="5"/>
        <v/>
      </c>
      <c r="G51" s="173"/>
      <c r="H51" s="173"/>
      <c r="I51" s="1305" t="s">
        <v>886</v>
      </c>
      <c r="J51" s="1306" t="s">
        <v>887</v>
      </c>
      <c r="K51" s="173"/>
      <c r="L51" s="173"/>
      <c r="M51" s="1778" t="s">
        <v>366</v>
      </c>
      <c r="N51" s="1778" t="s">
        <v>366</v>
      </c>
      <c r="O51" s="185" t="str">
        <f>'Риски и уязвимости'!F44</f>
        <v>[Drop-Down]</v>
      </c>
      <c r="P51" s="185" t="str">
        <f>'Риски и уязвимости'!G44</f>
        <v>[Drop-Down]</v>
      </c>
      <c r="Q51" s="185" t="str">
        <f>'Риски и уязвимости'!H44</f>
        <v>[Drop-Down]</v>
      </c>
    </row>
    <row r="52" spans="1:17" ht="15" customHeight="1" x14ac:dyDescent="0.2">
      <c r="A52" s="183"/>
      <c r="B52" s="1765" t="s">
        <v>549</v>
      </c>
      <c r="C52" s="1765"/>
      <c r="D52" s="187" t="str">
        <f t="shared" si="3"/>
        <v/>
      </c>
      <c r="E52" s="179" t="str">
        <f t="shared" si="4"/>
        <v/>
      </c>
      <c r="F52" s="180" t="str">
        <f t="shared" si="5"/>
        <v/>
      </c>
      <c r="G52" s="173"/>
      <c r="H52" s="173"/>
      <c r="I52" s="1315"/>
      <c r="J52" s="1317" t="s">
        <v>886</v>
      </c>
      <c r="K52" s="173"/>
      <c r="L52" s="173"/>
      <c r="M52" s="1778" t="s">
        <v>109</v>
      </c>
      <c r="N52" s="1778" t="s">
        <v>109</v>
      </c>
      <c r="O52" s="185" t="str">
        <f>'Риски и уязвимости'!F45</f>
        <v>[Drop-Down]</v>
      </c>
      <c r="P52" s="185" t="str">
        <f>'Риски и уязвимости'!G45</f>
        <v>[Drop-Down]</v>
      </c>
      <c r="Q52" s="185" t="str">
        <f>'Риски и уязвимости'!H45</f>
        <v>[Drop-Down]</v>
      </c>
    </row>
    <row r="53" spans="1:17" ht="15" customHeight="1" x14ac:dyDescent="0.2">
      <c r="A53" s="183"/>
      <c r="B53" s="1765" t="s">
        <v>837</v>
      </c>
      <c r="C53" s="1765"/>
      <c r="D53" s="187" t="str">
        <f t="shared" si="3"/>
        <v/>
      </c>
      <c r="E53" s="179" t="str">
        <f t="shared" si="4"/>
        <v/>
      </c>
      <c r="F53" s="180" t="str">
        <f t="shared" si="5"/>
        <v/>
      </c>
      <c r="G53" s="173"/>
      <c r="H53" s="173"/>
      <c r="I53" s="173"/>
      <c r="J53" s="173"/>
      <c r="K53" s="173"/>
      <c r="L53" s="173"/>
      <c r="M53" s="1778" t="s">
        <v>3</v>
      </c>
      <c r="N53" s="1778" t="s">
        <v>3</v>
      </c>
      <c r="O53" s="185" t="str">
        <f>'Риски и уязвимости'!F46</f>
        <v>[Drop-Down]</v>
      </c>
      <c r="P53" s="185" t="str">
        <f>'Риски и уязвимости'!G46</f>
        <v>[Drop-Down]</v>
      </c>
      <c r="Q53" s="185" t="str">
        <f>'Риски и уязвимости'!H46</f>
        <v>[Drop-Down]</v>
      </c>
    </row>
    <row r="54" spans="1:17" ht="15" customHeight="1" x14ac:dyDescent="0.2">
      <c r="A54" s="183"/>
      <c r="B54" s="1765" t="s">
        <v>893</v>
      </c>
      <c r="C54" s="1765"/>
      <c r="D54" s="187" t="str">
        <f t="shared" si="3"/>
        <v/>
      </c>
      <c r="E54" s="179" t="str">
        <f t="shared" si="4"/>
        <v/>
      </c>
      <c r="F54" s="180" t="str">
        <f t="shared" si="5"/>
        <v/>
      </c>
      <c r="G54" s="173"/>
      <c r="H54" s="173"/>
      <c r="I54" s="173"/>
      <c r="J54" s="173"/>
      <c r="K54" s="173"/>
      <c r="L54" s="173"/>
      <c r="M54" s="1778" t="s">
        <v>51</v>
      </c>
      <c r="N54" s="1778"/>
      <c r="O54" s="185" t="str">
        <f>'Риски и уязвимости'!F47</f>
        <v>[Drop-Down]</v>
      </c>
      <c r="P54" s="185" t="str">
        <f>'Риски и уязвимости'!G47</f>
        <v>[Drop-Down]</v>
      </c>
      <c r="Q54" s="185" t="str">
        <f>'Риски и уязвимости'!H47</f>
        <v>[Drop-Down]</v>
      </c>
    </row>
    <row r="55" spans="1:17" ht="15" customHeight="1" x14ac:dyDescent="0.2">
      <c r="A55" s="183"/>
      <c r="B55" s="1765" t="s">
        <v>839</v>
      </c>
      <c r="C55" s="1765"/>
      <c r="D55" s="187" t="str">
        <f t="shared" si="3"/>
        <v/>
      </c>
      <c r="E55" s="179" t="str">
        <f t="shared" si="4"/>
        <v/>
      </c>
      <c r="F55" s="180" t="str">
        <f t="shared" si="5"/>
        <v/>
      </c>
      <c r="G55" s="173"/>
      <c r="H55" s="173"/>
      <c r="I55" s="173"/>
      <c r="J55" s="173"/>
      <c r="K55" s="173"/>
      <c r="L55" s="173"/>
      <c r="M55" s="1778" t="s">
        <v>40</v>
      </c>
      <c r="N55" s="1778"/>
      <c r="O55" s="185" t="str">
        <f>'Риски и уязвимости'!F48</f>
        <v>[Drop-Down]</v>
      </c>
      <c r="P55" s="185" t="str">
        <f>'Риски и уязвимости'!G48</f>
        <v>[Drop-Down]</v>
      </c>
      <c r="Q55" s="185" t="str">
        <f>'Риски и уязвимости'!H48</f>
        <v>[Drop-Down]</v>
      </c>
    </row>
    <row r="56" spans="1:17" ht="15" customHeight="1" x14ac:dyDescent="0.2">
      <c r="A56" s="183"/>
      <c r="B56" s="1765" t="s">
        <v>840</v>
      </c>
      <c r="C56" s="1765"/>
      <c r="D56" s="187" t="str">
        <f t="shared" si="3"/>
        <v/>
      </c>
      <c r="E56" s="179" t="str">
        <f t="shared" si="4"/>
        <v/>
      </c>
      <c r="F56" s="180" t="str">
        <f t="shared" si="5"/>
        <v/>
      </c>
      <c r="G56" s="173"/>
      <c r="H56" s="173"/>
      <c r="I56" s="173"/>
      <c r="J56" s="173"/>
      <c r="K56" s="173"/>
      <c r="L56" s="173"/>
      <c r="M56" s="1778" t="s">
        <v>367</v>
      </c>
      <c r="N56" s="1778"/>
      <c r="O56" s="185" t="str">
        <f>'Риски и уязвимости'!F49</f>
        <v>[Drop-Down]</v>
      </c>
      <c r="P56" s="185" t="str">
        <f>'Риски и уязвимости'!G49</f>
        <v>[Drop-Down]</v>
      </c>
      <c r="Q56" s="185" t="str">
        <f>'Риски и уязвимости'!H49</f>
        <v>[Drop-Down]</v>
      </c>
    </row>
    <row r="57" spans="1:17" ht="26.25" customHeight="1" x14ac:dyDescent="0.2">
      <c r="A57" s="183"/>
      <c r="B57" s="1776" t="s">
        <v>841</v>
      </c>
      <c r="C57" s="1777"/>
      <c r="D57" s="187" t="str">
        <f t="shared" si="3"/>
        <v/>
      </c>
      <c r="E57" s="179" t="str">
        <f t="shared" si="4"/>
        <v/>
      </c>
      <c r="F57" s="180" t="str">
        <f t="shared" si="5"/>
        <v/>
      </c>
      <c r="G57" s="173"/>
      <c r="H57" s="173"/>
      <c r="I57" s="173"/>
      <c r="J57" s="173"/>
      <c r="K57" s="173"/>
      <c r="L57" s="173"/>
      <c r="M57" s="1778" t="s">
        <v>368</v>
      </c>
      <c r="N57" s="1778"/>
      <c r="O57" s="185" t="str">
        <f>'Риски и уязвимости'!F50</f>
        <v>[Drop-Down]</v>
      </c>
      <c r="P57" s="185" t="str">
        <f>'Риски и уязвимости'!G50</f>
        <v>[Drop-Down]</v>
      </c>
      <c r="Q57" s="185" t="str">
        <f>'Риски и уязвимости'!H50</f>
        <v>[Drop-Down]</v>
      </c>
    </row>
    <row r="58" spans="1:17" ht="15" customHeight="1" x14ac:dyDescent="0.2">
      <c r="A58" s="183"/>
      <c r="B58" s="1765" t="s">
        <v>842</v>
      </c>
      <c r="C58" s="1765"/>
      <c r="D58" s="187" t="str">
        <f t="shared" si="3"/>
        <v/>
      </c>
      <c r="E58" s="179" t="str">
        <f t="shared" si="4"/>
        <v/>
      </c>
      <c r="F58" s="180" t="str">
        <f t="shared" si="5"/>
        <v/>
      </c>
      <c r="G58" s="173"/>
      <c r="H58" s="173"/>
      <c r="I58" s="173"/>
      <c r="J58" s="173"/>
      <c r="K58" s="173"/>
      <c r="L58" s="173"/>
      <c r="M58" s="1778" t="s">
        <v>369</v>
      </c>
      <c r="N58" s="1778"/>
      <c r="O58" s="185" t="str">
        <f>'Риски и уязвимости'!F51</f>
        <v>[Drop-Down]</v>
      </c>
      <c r="P58" s="185" t="str">
        <f>'Риски и уязвимости'!G51</f>
        <v>[Drop-Down]</v>
      </c>
      <c r="Q58" s="185" t="str">
        <f>'Риски и уязвимости'!H51</f>
        <v>[Drop-Down]</v>
      </c>
    </row>
    <row r="59" spans="1:17" ht="15" customHeight="1" x14ac:dyDescent="0.2">
      <c r="A59" s="183"/>
      <c r="B59" s="1310" t="s">
        <v>450</v>
      </c>
      <c r="C59" s="1311" t="s">
        <v>820</v>
      </c>
      <c r="D59" s="187" t="str">
        <f t="shared" si="3"/>
        <v/>
      </c>
      <c r="E59" s="179" t="str">
        <f t="shared" si="4"/>
        <v/>
      </c>
      <c r="F59" s="180" t="str">
        <f t="shared" si="5"/>
        <v/>
      </c>
      <c r="G59" s="173"/>
      <c r="H59" s="173"/>
      <c r="I59" s="173"/>
      <c r="J59" s="173"/>
      <c r="K59" s="173"/>
      <c r="L59" s="173"/>
      <c r="M59" s="1778" t="s">
        <v>93</v>
      </c>
      <c r="N59" s="1778"/>
      <c r="O59" s="185" t="str">
        <f>'Риски и уязвимости'!F52</f>
        <v>[Drop-Down]</v>
      </c>
      <c r="P59" s="185" t="str">
        <f>'Риски и уязвимости'!G52</f>
        <v>[Drop-Down]</v>
      </c>
      <c r="Q59" s="185" t="str">
        <f>'Риски и уязвимости'!H52</f>
        <v>[Drop-Down]</v>
      </c>
    </row>
    <row r="60" spans="1:17" x14ac:dyDescent="0.2">
      <c r="A60" s="173"/>
      <c r="B60" s="173"/>
      <c r="C60" s="173"/>
      <c r="D60" s="173"/>
      <c r="E60" s="173"/>
      <c r="F60" s="183"/>
      <c r="G60" s="173"/>
      <c r="H60" s="173"/>
      <c r="I60" s="173"/>
      <c r="J60" s="173"/>
      <c r="K60" s="173"/>
      <c r="L60" s="173"/>
    </row>
    <row r="61" spans="1:17" x14ac:dyDescent="0.2">
      <c r="A61" s="176"/>
      <c r="B61" s="176"/>
      <c r="C61" s="176"/>
      <c r="D61" s="176"/>
      <c r="E61" s="176"/>
      <c r="F61" s="176"/>
      <c r="G61" s="176"/>
      <c r="H61" s="176"/>
      <c r="I61" s="176"/>
      <c r="J61" s="176"/>
      <c r="K61" s="176"/>
      <c r="L61" s="176"/>
    </row>
    <row r="62" spans="1:17" ht="15" x14ac:dyDescent="0.2">
      <c r="A62" s="177" t="s">
        <v>56</v>
      </c>
      <c r="B62" s="1307" t="s">
        <v>894</v>
      </c>
      <c r="C62" s="1268"/>
      <c r="D62" s="1268"/>
      <c r="E62" s="176"/>
      <c r="F62" s="176"/>
      <c r="G62" s="176"/>
      <c r="H62" s="176"/>
      <c r="I62" s="176"/>
      <c r="J62" s="176"/>
      <c r="K62" s="176"/>
      <c r="L62" s="176"/>
    </row>
    <row r="63" spans="1:17" x14ac:dyDescent="0.2">
      <c r="A63" s="176"/>
      <c r="B63" s="1308" t="s">
        <v>895</v>
      </c>
      <c r="C63" s="1268"/>
      <c r="D63" s="1268"/>
      <c r="E63" s="176"/>
      <c r="F63" s="176"/>
      <c r="G63" s="176"/>
      <c r="H63" s="176"/>
      <c r="I63" s="176"/>
      <c r="J63" s="176"/>
      <c r="K63" s="176"/>
      <c r="L63" s="176"/>
    </row>
    <row r="64" spans="1:17" x14ac:dyDescent="0.2">
      <c r="A64" s="176"/>
      <c r="B64" s="176"/>
      <c r="C64" s="176"/>
      <c r="D64" s="176"/>
      <c r="E64" s="176"/>
      <c r="F64" s="176"/>
      <c r="G64" s="176"/>
      <c r="H64" s="176"/>
      <c r="I64" s="176"/>
      <c r="J64" s="176"/>
      <c r="K64" s="176"/>
      <c r="L64" s="176"/>
    </row>
    <row r="65" spans="1:14" ht="27.75" customHeight="1" x14ac:dyDescent="0.2">
      <c r="A65" s="176"/>
      <c r="B65" s="176"/>
      <c r="C65" s="176"/>
      <c r="D65" s="176"/>
      <c r="E65" s="176"/>
      <c r="F65" s="176"/>
      <c r="G65" s="176"/>
      <c r="H65" s="1779" t="s">
        <v>503</v>
      </c>
      <c r="I65" s="1779"/>
      <c r="J65" s="1309" t="s">
        <v>896</v>
      </c>
      <c r="K65" s="176"/>
      <c r="L65" s="176"/>
      <c r="M65" s="995" t="s">
        <v>87</v>
      </c>
      <c r="N65" s="184" t="s">
        <v>335</v>
      </c>
    </row>
    <row r="66" spans="1:14" ht="14.25" customHeight="1" x14ac:dyDescent="0.2">
      <c r="A66" s="176"/>
      <c r="B66" s="176"/>
      <c r="C66" s="176"/>
      <c r="D66" s="176"/>
      <c r="E66" s="176"/>
      <c r="F66" s="176"/>
      <c r="G66" s="176"/>
      <c r="H66" s="1780" t="s">
        <v>834</v>
      </c>
      <c r="I66" s="1780"/>
      <c r="J66" s="21">
        <f>COUNTIF('Действия по адаптации'!B24:B38,"Buildings")</f>
        <v>0</v>
      </c>
      <c r="K66" s="176"/>
      <c r="L66" s="176"/>
      <c r="M66" s="996" t="s">
        <v>834</v>
      </c>
      <c r="N66" s="185">
        <f>J66</f>
        <v>0</v>
      </c>
    </row>
    <row r="67" spans="1:14" x14ac:dyDescent="0.2">
      <c r="A67" s="176"/>
      <c r="B67" s="176"/>
      <c r="C67" s="176"/>
      <c r="D67" s="176"/>
      <c r="E67" s="176"/>
      <c r="F67" s="176"/>
      <c r="G67" s="176"/>
      <c r="H67" s="1765" t="s">
        <v>482</v>
      </c>
      <c r="I67" s="1765"/>
      <c r="J67" s="21">
        <f>COUNTIF('Действия по адаптации'!B24:B38,"Transport")</f>
        <v>0</v>
      </c>
      <c r="K67" s="176"/>
      <c r="L67" s="176"/>
      <c r="M67" s="996" t="s">
        <v>482</v>
      </c>
      <c r="N67" s="185">
        <f t="shared" ref="N67:N77" si="6">J67</f>
        <v>0</v>
      </c>
    </row>
    <row r="68" spans="1:14" x14ac:dyDescent="0.2">
      <c r="A68" s="176"/>
      <c r="B68" s="176"/>
      <c r="C68" s="176"/>
      <c r="D68" s="176"/>
      <c r="E68" s="176"/>
      <c r="F68" s="176"/>
      <c r="G68" s="176"/>
      <c r="H68" s="1765" t="s">
        <v>892</v>
      </c>
      <c r="I68" s="1765"/>
      <c r="J68" s="21">
        <f>COUNTIF('Действия по адаптации'!B24:B38,"Energy")</f>
        <v>0</v>
      </c>
      <c r="K68" s="176"/>
      <c r="L68" s="176"/>
      <c r="M68" s="996" t="s">
        <v>897</v>
      </c>
      <c r="N68" s="185">
        <f t="shared" si="6"/>
        <v>0</v>
      </c>
    </row>
    <row r="69" spans="1:14" x14ac:dyDescent="0.2">
      <c r="A69" s="176"/>
      <c r="B69" s="176"/>
      <c r="C69" s="176"/>
      <c r="D69" s="176"/>
      <c r="E69" s="176"/>
      <c r="F69" s="176"/>
      <c r="G69" s="176"/>
      <c r="H69" s="1765" t="s">
        <v>836</v>
      </c>
      <c r="I69" s="1765"/>
      <c r="J69" s="21">
        <f>COUNTIF('Действия по адаптации'!B24:B38,"Water")</f>
        <v>0</v>
      </c>
      <c r="K69" s="176"/>
      <c r="L69" s="176"/>
      <c r="M69" s="996" t="s">
        <v>836</v>
      </c>
      <c r="N69" s="185">
        <f t="shared" si="6"/>
        <v>0</v>
      </c>
    </row>
    <row r="70" spans="1:14" x14ac:dyDescent="0.2">
      <c r="A70" s="176"/>
      <c r="B70" s="176"/>
      <c r="C70" s="176"/>
      <c r="D70" s="176"/>
      <c r="E70" s="176"/>
      <c r="F70" s="176"/>
      <c r="G70" s="176"/>
      <c r="H70" s="1765" t="s">
        <v>549</v>
      </c>
      <c r="I70" s="1765"/>
      <c r="J70" s="21">
        <f>COUNTIF('Действия по адаптации'!B24:B38,"Waste")</f>
        <v>0</v>
      </c>
      <c r="K70" s="176"/>
      <c r="L70" s="176"/>
      <c r="M70" s="996" t="s">
        <v>549</v>
      </c>
      <c r="N70" s="185">
        <f t="shared" si="6"/>
        <v>0</v>
      </c>
    </row>
    <row r="71" spans="1:14" x14ac:dyDescent="0.2">
      <c r="A71" s="176"/>
      <c r="B71" s="176"/>
      <c r="C71" s="176"/>
      <c r="D71" s="176"/>
      <c r="E71" s="176"/>
      <c r="F71" s="176"/>
      <c r="G71" s="176"/>
      <c r="H71" s="1765" t="s">
        <v>837</v>
      </c>
      <c r="I71" s="1765"/>
      <c r="J71" s="21">
        <f>COUNTIF('Действия по адаптации'!B24:B38,"Land Use Planning")</f>
        <v>0</v>
      </c>
      <c r="K71" s="176"/>
      <c r="L71" s="176"/>
      <c r="M71" s="996" t="s">
        <v>837</v>
      </c>
      <c r="N71" s="185">
        <f t="shared" si="6"/>
        <v>0</v>
      </c>
    </row>
    <row r="72" spans="1:14" x14ac:dyDescent="0.2">
      <c r="A72" s="176"/>
      <c r="B72" s="176"/>
      <c r="C72" s="176"/>
      <c r="D72" s="176"/>
      <c r="E72" s="176"/>
      <c r="F72" s="176"/>
      <c r="G72" s="176"/>
      <c r="H72" s="1765" t="s">
        <v>893</v>
      </c>
      <c r="I72" s="1765"/>
      <c r="J72" s="21">
        <f>COUNTIF('Действия по адаптации'!B24:B38,"Agriculture &amp; Forestry")</f>
        <v>0</v>
      </c>
      <c r="K72" s="176"/>
      <c r="L72" s="176"/>
      <c r="M72" s="996" t="s">
        <v>893</v>
      </c>
      <c r="N72" s="185">
        <f t="shared" si="6"/>
        <v>0</v>
      </c>
    </row>
    <row r="73" spans="1:14" x14ac:dyDescent="0.2">
      <c r="A73" s="176"/>
      <c r="B73" s="176"/>
      <c r="C73" s="176"/>
      <c r="D73" s="176"/>
      <c r="E73" s="176"/>
      <c r="F73" s="176"/>
      <c r="G73" s="176"/>
      <c r="H73" s="1765" t="s">
        <v>839</v>
      </c>
      <c r="I73" s="1765"/>
      <c r="J73" s="21">
        <f>COUNTIF('Действия по адаптации'!B24:B38,"Environment &amp; Biodiversity")</f>
        <v>0</v>
      </c>
      <c r="K73" s="176"/>
      <c r="L73" s="176"/>
      <c r="M73" s="996" t="s">
        <v>839</v>
      </c>
      <c r="N73" s="185">
        <f t="shared" si="6"/>
        <v>0</v>
      </c>
    </row>
    <row r="74" spans="1:14" x14ac:dyDescent="0.2">
      <c r="A74" s="176"/>
      <c r="B74" s="176"/>
      <c r="C74" s="176"/>
      <c r="D74" s="176"/>
      <c r="E74" s="176"/>
      <c r="F74" s="176"/>
      <c r="G74" s="176"/>
      <c r="H74" s="1765" t="s">
        <v>840</v>
      </c>
      <c r="I74" s="1765"/>
      <c r="J74" s="21">
        <f>COUNTIF('Действия по адаптации'!B24:B38,"Health")</f>
        <v>0</v>
      </c>
      <c r="K74" s="176"/>
      <c r="L74" s="176"/>
      <c r="M74" s="996" t="s">
        <v>840</v>
      </c>
      <c r="N74" s="185">
        <f t="shared" si="6"/>
        <v>0</v>
      </c>
    </row>
    <row r="75" spans="1:14" ht="24" customHeight="1" x14ac:dyDescent="0.2">
      <c r="A75" s="176"/>
      <c r="B75" s="176"/>
      <c r="C75" s="176"/>
      <c r="D75" s="176"/>
      <c r="E75" s="176"/>
      <c r="F75" s="176"/>
      <c r="G75" s="176"/>
      <c r="H75" s="1776" t="s">
        <v>841</v>
      </c>
      <c r="I75" s="1777"/>
      <c r="J75" s="21">
        <f>COUNTIF('Действия по адаптации'!B24:B38,"Civil Protection &amp; Emergency")</f>
        <v>0</v>
      </c>
      <c r="K75" s="176"/>
      <c r="L75" s="176"/>
      <c r="M75" s="996" t="s">
        <v>898</v>
      </c>
      <c r="N75" s="185">
        <f t="shared" si="6"/>
        <v>0</v>
      </c>
    </row>
    <row r="76" spans="1:14" ht="14.25" customHeight="1" x14ac:dyDescent="0.2">
      <c r="A76" s="176"/>
      <c r="B76" s="176"/>
      <c r="C76" s="176"/>
      <c r="D76" s="176"/>
      <c r="E76" s="176"/>
      <c r="F76" s="176"/>
      <c r="G76" s="176"/>
      <c r="H76" s="1765" t="s">
        <v>842</v>
      </c>
      <c r="I76" s="1765"/>
      <c r="J76" s="21">
        <f>COUNTIF('Действия по адаптации'!B24:B38,"Tourism")</f>
        <v>0</v>
      </c>
      <c r="K76" s="176"/>
      <c r="L76" s="176"/>
      <c r="M76" s="996" t="s">
        <v>842</v>
      </c>
      <c r="N76" s="185">
        <f t="shared" si="6"/>
        <v>0</v>
      </c>
    </row>
    <row r="77" spans="1:14" x14ac:dyDescent="0.2">
      <c r="A77" s="176"/>
      <c r="B77" s="176"/>
      <c r="C77" s="176"/>
      <c r="D77" s="176"/>
      <c r="E77" s="176"/>
      <c r="F77" s="176"/>
      <c r="G77" s="176"/>
      <c r="H77" s="1764" t="s">
        <v>450</v>
      </c>
      <c r="I77" s="1764"/>
      <c r="J77" s="21">
        <f>COUNTIF('Действия по адаптации'!B24:B38,"Other")</f>
        <v>0</v>
      </c>
      <c r="K77" s="176"/>
      <c r="L77" s="176"/>
      <c r="M77" s="996" t="s">
        <v>450</v>
      </c>
      <c r="N77" s="185">
        <f t="shared" si="6"/>
        <v>0</v>
      </c>
    </row>
    <row r="78" spans="1:14" x14ac:dyDescent="0.2">
      <c r="A78" s="176"/>
      <c r="B78" s="176"/>
      <c r="C78" s="176"/>
      <c r="D78" s="176"/>
      <c r="E78" s="176"/>
      <c r="F78" s="176"/>
      <c r="G78" s="176"/>
      <c r="H78" s="176"/>
      <c r="I78" s="176"/>
      <c r="J78" s="176"/>
      <c r="K78" s="176"/>
      <c r="L78" s="176"/>
    </row>
    <row r="79" spans="1:14" x14ac:dyDescent="0.2">
      <c r="A79" s="176"/>
      <c r="B79" s="176"/>
      <c r="C79" s="176"/>
      <c r="D79" s="176"/>
      <c r="E79" s="176"/>
      <c r="F79" s="176"/>
      <c r="G79" s="176"/>
      <c r="H79" s="176"/>
      <c r="I79" s="176"/>
      <c r="J79" s="176"/>
      <c r="K79" s="176"/>
      <c r="L79" s="176"/>
    </row>
    <row r="80" spans="1:14" x14ac:dyDescent="0.2">
      <c r="A80" s="176"/>
      <c r="B80" s="176"/>
      <c r="C80" s="176"/>
      <c r="D80" s="176"/>
      <c r="E80" s="176"/>
      <c r="F80" s="176"/>
      <c r="G80" s="176"/>
      <c r="H80" s="176"/>
      <c r="I80" s="176"/>
      <c r="J80" s="176"/>
      <c r="K80" s="176"/>
      <c r="L80" s="176"/>
    </row>
    <row r="81" spans="1:12" ht="18" customHeight="1" x14ac:dyDescent="0.2">
      <c r="A81" s="176"/>
      <c r="B81" s="176"/>
      <c r="C81" s="176"/>
      <c r="D81" s="176"/>
      <c r="E81" s="176"/>
      <c r="F81" s="176"/>
      <c r="G81" s="176"/>
      <c r="H81" s="176"/>
      <c r="I81" s="176"/>
      <c r="J81" s="176"/>
      <c r="K81" s="176"/>
      <c r="L81" s="176"/>
    </row>
    <row r="82" spans="1:12" x14ac:dyDescent="0.2">
      <c r="A82" s="173"/>
      <c r="B82" s="173"/>
      <c r="C82" s="173"/>
      <c r="D82" s="173"/>
      <c r="E82" s="173"/>
      <c r="F82" s="173"/>
      <c r="G82" s="173"/>
      <c r="H82" s="173"/>
      <c r="I82" s="173"/>
      <c r="J82" s="173"/>
      <c r="K82" s="173"/>
      <c r="L82" s="173"/>
    </row>
    <row r="83" spans="1:12" ht="15" x14ac:dyDescent="0.2">
      <c r="A83" s="174" t="s">
        <v>57</v>
      </c>
      <c r="B83" s="1318" t="s">
        <v>899</v>
      </c>
      <c r="C83" s="1319"/>
      <c r="D83" s="1319"/>
      <c r="E83" s="173"/>
      <c r="F83" s="173"/>
      <c r="G83" s="173"/>
      <c r="H83" s="173"/>
      <c r="I83" s="173"/>
      <c r="J83" s="173"/>
      <c r="K83" s="173"/>
      <c r="L83" s="173"/>
    </row>
    <row r="84" spans="1:12" ht="14.25" customHeight="1" x14ac:dyDescent="0.2">
      <c r="A84" s="173"/>
      <c r="B84" s="1320" t="s">
        <v>895</v>
      </c>
      <c r="C84" s="1319"/>
      <c r="D84" s="1319"/>
      <c r="E84" s="173"/>
      <c r="F84" s="173"/>
      <c r="G84" s="173"/>
      <c r="H84" s="173"/>
      <c r="I84" s="173"/>
      <c r="J84" s="173"/>
      <c r="K84" s="173"/>
      <c r="L84" s="173"/>
    </row>
    <row r="85" spans="1:12" x14ac:dyDescent="0.2">
      <c r="A85" s="173"/>
      <c r="B85" s="173"/>
      <c r="C85" s="173"/>
      <c r="D85" s="173"/>
      <c r="E85" s="173"/>
      <c r="F85" s="173"/>
      <c r="G85" s="173"/>
      <c r="H85" s="173"/>
      <c r="I85" s="173"/>
      <c r="J85" s="173"/>
      <c r="K85" s="173"/>
      <c r="L85" s="173"/>
    </row>
    <row r="86" spans="1:12" ht="24" customHeight="1" thickBot="1" x14ac:dyDescent="0.25">
      <c r="A86" s="173"/>
      <c r="B86" s="173"/>
      <c r="C86" s="173"/>
      <c r="D86" s="173"/>
      <c r="E86" s="173"/>
      <c r="F86" s="173"/>
      <c r="G86" s="173"/>
      <c r="H86" s="173"/>
      <c r="I86" s="1222" t="s">
        <v>905</v>
      </c>
      <c r="J86" s="1766" t="s">
        <v>906</v>
      </c>
      <c r="K86" s="1766"/>
      <c r="L86" s="173"/>
    </row>
    <row r="87" spans="1:12" ht="14.25" customHeight="1" x14ac:dyDescent="0.2">
      <c r="A87" s="173"/>
      <c r="B87" s="173"/>
      <c r="C87" s="173"/>
      <c r="D87" s="173"/>
      <c r="E87" s="173"/>
      <c r="F87" s="173"/>
      <c r="G87" s="173"/>
      <c r="H87" s="173"/>
      <c r="I87" s="1321" t="s">
        <v>723</v>
      </c>
      <c r="J87" s="188">
        <f>COUNTIF('Действия по адаптации'!H24:H38,"Not started")</f>
        <v>0</v>
      </c>
      <c r="K87" s="217">
        <f>J87/J92</f>
        <v>0</v>
      </c>
      <c r="L87" s="173"/>
    </row>
    <row r="88" spans="1:12" ht="15.75" x14ac:dyDescent="0.2">
      <c r="A88" s="173"/>
      <c r="B88" s="173"/>
      <c r="C88" s="173"/>
      <c r="D88" s="173"/>
      <c r="E88" s="173"/>
      <c r="F88" s="173"/>
      <c r="G88" s="173"/>
      <c r="H88" s="173"/>
      <c r="I88" s="1321" t="s">
        <v>900</v>
      </c>
      <c r="J88" s="189">
        <f>COUNTIF('Действия по адаптации'!H24:H38,"Ongoing")</f>
        <v>0</v>
      </c>
      <c r="K88" s="218">
        <f>J88/J92</f>
        <v>0</v>
      </c>
      <c r="L88" s="173"/>
    </row>
    <row r="89" spans="1:12" ht="15.75" x14ac:dyDescent="0.2">
      <c r="A89" s="173"/>
      <c r="B89" s="173"/>
      <c r="C89" s="173"/>
      <c r="D89" s="173"/>
      <c r="E89" s="173"/>
      <c r="F89" s="173"/>
      <c r="G89" s="173"/>
      <c r="H89" s="173"/>
      <c r="I89" s="1321" t="s">
        <v>901</v>
      </c>
      <c r="J89" s="189">
        <f>COUNTIF('Действия по адаптации'!H24:H38,"Completed")</f>
        <v>0</v>
      </c>
      <c r="K89" s="218">
        <f>J89/J92</f>
        <v>0</v>
      </c>
      <c r="L89" s="173"/>
    </row>
    <row r="90" spans="1:12" ht="15.75" x14ac:dyDescent="0.2">
      <c r="A90" s="173"/>
      <c r="B90" s="173"/>
      <c r="C90" s="173"/>
      <c r="D90" s="173"/>
      <c r="E90" s="173"/>
      <c r="F90" s="173"/>
      <c r="G90" s="173"/>
      <c r="H90" s="173"/>
      <c r="I90" s="1321" t="s">
        <v>902</v>
      </c>
      <c r="J90" s="189">
        <f>COUNTIF('Действия по адаптации'!H24:H38,"Cancelled")</f>
        <v>0</v>
      </c>
      <c r="K90" s="218">
        <f>J90/J92</f>
        <v>0</v>
      </c>
      <c r="L90" s="173"/>
    </row>
    <row r="91" spans="1:12" ht="15.75" x14ac:dyDescent="0.2">
      <c r="A91" s="173"/>
      <c r="B91" s="173"/>
      <c r="C91" s="173"/>
      <c r="D91" s="173"/>
      <c r="E91" s="173"/>
      <c r="F91" s="173"/>
      <c r="G91" s="173"/>
      <c r="H91" s="173"/>
      <c r="I91" s="1321" t="s">
        <v>903</v>
      </c>
      <c r="J91" s="189">
        <f>COUNTIF('Действия по адаптации'!H24:H38,"[Drop-Down]")</f>
        <v>15</v>
      </c>
      <c r="K91" s="218">
        <f>J91/J92</f>
        <v>1</v>
      </c>
      <c r="L91" s="173"/>
    </row>
    <row r="92" spans="1:12" x14ac:dyDescent="0.2">
      <c r="A92" s="173"/>
      <c r="B92" s="173"/>
      <c r="C92" s="173"/>
      <c r="D92" s="173"/>
      <c r="E92" s="173"/>
      <c r="F92" s="173"/>
      <c r="G92" s="173"/>
      <c r="H92" s="173"/>
      <c r="I92" s="1322" t="s">
        <v>904</v>
      </c>
      <c r="J92" s="223">
        <f>SUM(J87:J91)</f>
        <v>15</v>
      </c>
      <c r="K92" s="219"/>
      <c r="L92" s="173"/>
    </row>
    <row r="93" spans="1:12" x14ac:dyDescent="0.2">
      <c r="A93" s="173"/>
      <c r="B93" s="173"/>
      <c r="C93" s="173"/>
      <c r="D93" s="173"/>
      <c r="E93" s="173"/>
      <c r="F93" s="173"/>
      <c r="G93" s="173"/>
      <c r="H93" s="173"/>
      <c r="I93" s="173"/>
      <c r="J93" s="173"/>
      <c r="K93" s="173"/>
      <c r="L93" s="173"/>
    </row>
    <row r="94" spans="1:12" x14ac:dyDescent="0.2">
      <c r="A94" s="176"/>
      <c r="B94" s="176"/>
      <c r="C94" s="176"/>
      <c r="D94" s="176"/>
      <c r="E94" s="176"/>
      <c r="F94" s="176"/>
      <c r="G94" s="176"/>
      <c r="H94" s="176"/>
      <c r="I94" s="176"/>
      <c r="J94" s="176"/>
      <c r="K94" s="176"/>
      <c r="L94" s="176"/>
    </row>
    <row r="95" spans="1:12" ht="15" x14ac:dyDescent="0.2">
      <c r="A95" s="177" t="s">
        <v>58</v>
      </c>
      <c r="B95" s="177" t="s">
        <v>757</v>
      </c>
      <c r="C95" s="176"/>
      <c r="D95" s="176"/>
      <c r="E95" s="176"/>
      <c r="F95" s="176"/>
      <c r="G95" s="176"/>
      <c r="H95" s="176"/>
      <c r="I95" s="176"/>
      <c r="J95" s="176"/>
      <c r="K95" s="176"/>
      <c r="L95" s="176"/>
    </row>
    <row r="96" spans="1:12" x14ac:dyDescent="0.2">
      <c r="A96" s="176"/>
      <c r="B96" s="176"/>
      <c r="C96" s="176"/>
      <c r="D96" s="176"/>
      <c r="E96" s="176"/>
      <c r="F96" s="176"/>
      <c r="G96" s="176"/>
      <c r="H96" s="176"/>
      <c r="I96" s="176"/>
      <c r="J96" s="176"/>
      <c r="K96" s="176"/>
      <c r="L96" s="176"/>
    </row>
    <row r="97" spans="1:12" x14ac:dyDescent="0.2">
      <c r="A97" s="176"/>
      <c r="B97" s="1767"/>
      <c r="C97" s="1768"/>
      <c r="D97" s="1768"/>
      <c r="E97" s="1768"/>
      <c r="F97" s="1768"/>
      <c r="G97" s="1768"/>
      <c r="H97" s="1768"/>
      <c r="I97" s="1768"/>
      <c r="J97" s="1768"/>
      <c r="K97" s="1769"/>
      <c r="L97" s="176"/>
    </row>
    <row r="98" spans="1:12" x14ac:dyDescent="0.2">
      <c r="A98" s="176"/>
      <c r="B98" s="1770"/>
      <c r="C98" s="1771"/>
      <c r="D98" s="1771"/>
      <c r="E98" s="1771"/>
      <c r="F98" s="1771"/>
      <c r="G98" s="1771"/>
      <c r="H98" s="1771"/>
      <c r="I98" s="1771"/>
      <c r="J98" s="1771"/>
      <c r="K98" s="1772"/>
      <c r="L98" s="176"/>
    </row>
    <row r="99" spans="1:12" x14ac:dyDescent="0.2">
      <c r="A99" s="176"/>
      <c r="B99" s="1770"/>
      <c r="C99" s="1771"/>
      <c r="D99" s="1771"/>
      <c r="E99" s="1771"/>
      <c r="F99" s="1771"/>
      <c r="G99" s="1771"/>
      <c r="H99" s="1771"/>
      <c r="I99" s="1771"/>
      <c r="J99" s="1771"/>
      <c r="K99" s="1772"/>
      <c r="L99" s="176"/>
    </row>
    <row r="100" spans="1:12" x14ac:dyDescent="0.2">
      <c r="A100" s="176"/>
      <c r="B100" s="1770"/>
      <c r="C100" s="1771"/>
      <c r="D100" s="1771"/>
      <c r="E100" s="1771"/>
      <c r="F100" s="1771"/>
      <c r="G100" s="1771"/>
      <c r="H100" s="1771"/>
      <c r="I100" s="1771"/>
      <c r="J100" s="1771"/>
      <c r="K100" s="1772"/>
      <c r="L100" s="176"/>
    </row>
    <row r="101" spans="1:12" ht="39.75" customHeight="1" x14ac:dyDescent="0.2">
      <c r="A101" s="176"/>
      <c r="B101" s="1773"/>
      <c r="C101" s="1774"/>
      <c r="D101" s="1774"/>
      <c r="E101" s="1774"/>
      <c r="F101" s="1774"/>
      <c r="G101" s="1774"/>
      <c r="H101" s="1774"/>
      <c r="I101" s="1774"/>
      <c r="J101" s="1774"/>
      <c r="K101" s="1775"/>
      <c r="L101" s="176"/>
    </row>
    <row r="102" spans="1:12" x14ac:dyDescent="0.2">
      <c r="A102" s="176"/>
      <c r="B102" s="176"/>
      <c r="C102" s="176"/>
      <c r="D102" s="176"/>
      <c r="E102" s="176"/>
      <c r="F102" s="176"/>
      <c r="G102" s="176"/>
      <c r="H102" s="176"/>
      <c r="I102" s="176"/>
      <c r="J102" s="176"/>
      <c r="K102" s="176"/>
      <c r="L102" s="176"/>
    </row>
    <row r="103" spans="1:12" s="1" customFormat="1" ht="24.75" customHeight="1" x14ac:dyDescent="0.2">
      <c r="A103" s="15"/>
      <c r="B103" s="15"/>
      <c r="C103" s="15"/>
      <c r="D103" s="15"/>
      <c r="E103" s="15"/>
      <c r="F103" s="15"/>
      <c r="G103" s="85"/>
      <c r="H103" s="15"/>
      <c r="I103" s="89"/>
      <c r="J103" s="1302" t="s">
        <v>1088</v>
      </c>
      <c r="K103" s="1302" t="s">
        <v>1068</v>
      </c>
      <c r="L103" s="202"/>
    </row>
  </sheetData>
  <sheetProtection password="DDBE" sheet="1" objects="1" scenarios="1"/>
  <mergeCells count="61">
    <mergeCell ref="B34:C34"/>
    <mergeCell ref="M34:N34"/>
    <mergeCell ref="I15:J15"/>
    <mergeCell ref="B31:C31"/>
    <mergeCell ref="M31:N31"/>
    <mergeCell ref="B32:C32"/>
    <mergeCell ref="M32:N32"/>
    <mergeCell ref="B33:C33"/>
    <mergeCell ref="M33:N33"/>
    <mergeCell ref="B39:C39"/>
    <mergeCell ref="B40:C40"/>
    <mergeCell ref="M39:N39"/>
    <mergeCell ref="M40:N40"/>
    <mergeCell ref="B35:C35"/>
    <mergeCell ref="M35:N35"/>
    <mergeCell ref="B37:C37"/>
    <mergeCell ref="M37:N37"/>
    <mergeCell ref="B36:C36"/>
    <mergeCell ref="B38:C38"/>
    <mergeCell ref="M38:N38"/>
    <mergeCell ref="M41:N41"/>
    <mergeCell ref="B47:C47"/>
    <mergeCell ref="M47:N47"/>
    <mergeCell ref="B48:C48"/>
    <mergeCell ref="M48:N48"/>
    <mergeCell ref="B49:C49"/>
    <mergeCell ref="M49:N49"/>
    <mergeCell ref="M50:N50"/>
    <mergeCell ref="B51:C51"/>
    <mergeCell ref="M51:N51"/>
    <mergeCell ref="B50:C50"/>
    <mergeCell ref="B53:C53"/>
    <mergeCell ref="M53:N53"/>
    <mergeCell ref="B54:C54"/>
    <mergeCell ref="M54:N54"/>
    <mergeCell ref="B52:C52"/>
    <mergeCell ref="M52:N52"/>
    <mergeCell ref="H67:I67"/>
    <mergeCell ref="H70:I70"/>
    <mergeCell ref="B56:C56"/>
    <mergeCell ref="M56:N56"/>
    <mergeCell ref="B55:C55"/>
    <mergeCell ref="M55:N55"/>
    <mergeCell ref="B57:C57"/>
    <mergeCell ref="M57:N57"/>
    <mergeCell ref="M59:N59"/>
    <mergeCell ref="H65:I65"/>
    <mergeCell ref="B58:C58"/>
    <mergeCell ref="M58:N58"/>
    <mergeCell ref="H66:I66"/>
    <mergeCell ref="H77:I77"/>
    <mergeCell ref="H68:I68"/>
    <mergeCell ref="H69:I69"/>
    <mergeCell ref="J86:K86"/>
    <mergeCell ref="B97:K101"/>
    <mergeCell ref="H71:I71"/>
    <mergeCell ref="H72:I72"/>
    <mergeCell ref="H73:I73"/>
    <mergeCell ref="H74:I74"/>
    <mergeCell ref="H75:I75"/>
    <mergeCell ref="H76:I76"/>
  </mergeCells>
  <dataValidations count="1">
    <dataValidation allowBlank="1" showInputMessage="1" showErrorMessage="1" sqref="G31 M41:N41 R31 M32:N34 B41:C41 B32:B34 B59:C59"/>
  </dataValidations>
  <hyperlinks>
    <hyperlink ref="J103" location="'Действия по адаптации'!A1" display="НАЗАД ◄"/>
    <hyperlink ref="K103" location="'Показатели адаптации'!A1" display="► ВПЕРЕД"/>
    <hyperlink ref="K1" location="'Главная страница'!A1" display="▲ ГЛАВНАЯ СТРАНИЦА"/>
  </hyperlinks>
  <printOptions horizontalCentered="1"/>
  <pageMargins left="0.70866141732283472" right="0.70866141732283472" top="0.35433070866141736" bottom="0.35433070866141736" header="0.31496062992125984" footer="0.31496062992125984"/>
  <pageSetup paperSize="9" scale="73" fitToHeight="0" orientation="landscape"/>
  <rowBreaks count="3" manualBreakCount="3">
    <brk id="42" max="11" man="1"/>
    <brk id="81" max="11" man="1"/>
    <brk id="103" max="16383" man="1"/>
  </rowBreaks>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rgb="FF7B7B7B"/>
    <pageSetUpPr fitToPage="1"/>
  </sheetPr>
  <dimension ref="A1:IS98"/>
  <sheetViews>
    <sheetView zoomScale="90" zoomScaleNormal="90" workbookViewId="0">
      <pane ySplit="1" topLeftCell="A44" activePane="bottomLeft" state="frozen"/>
      <selection pane="bottomLeft" activeCell="B72" sqref="B72"/>
    </sheetView>
  </sheetViews>
  <sheetFormatPr defaultColWidth="11.375" defaultRowHeight="14.25" x14ac:dyDescent="0.2"/>
  <cols>
    <col min="1" max="1" width="33.125" style="2" customWidth="1"/>
    <col min="2" max="2" width="97" style="2" customWidth="1"/>
    <col min="3" max="3" width="22.625" style="2" customWidth="1"/>
    <col min="4" max="4" width="16.5" style="2" customWidth="1"/>
    <col min="5" max="5" width="25.5" style="2" customWidth="1"/>
    <col min="6" max="6" width="19.125" style="2" customWidth="1"/>
    <col min="7" max="7" width="18.375" style="51" customWidth="1"/>
    <col min="8" max="8" width="51" style="2" customWidth="1"/>
    <col min="9" max="16384" width="11.375" style="2"/>
  </cols>
  <sheetData>
    <row r="1" spans="1:253" ht="32.1" customHeight="1" x14ac:dyDescent="0.2">
      <c r="A1" s="1367" t="s">
        <v>1154</v>
      </c>
      <c r="B1" s="1323"/>
      <c r="C1" s="1323"/>
      <c r="D1" s="1323"/>
      <c r="E1" s="1796" t="s">
        <v>1116</v>
      </c>
      <c r="F1" s="1796"/>
      <c r="G1" s="49"/>
      <c r="H1" s="50"/>
    </row>
    <row r="2" spans="1:253" ht="28.5" customHeight="1" x14ac:dyDescent="0.2">
      <c r="A2" s="1794" t="s">
        <v>1115</v>
      </c>
      <c r="B2" s="1795"/>
      <c r="C2" s="1795"/>
      <c r="D2" s="1795"/>
      <c r="E2" s="1795"/>
      <c r="F2" s="1795"/>
    </row>
    <row r="3" spans="1:253" ht="29.25" customHeight="1" x14ac:dyDescent="0.2">
      <c r="A3" s="844" t="s">
        <v>907</v>
      </c>
      <c r="B3" s="844"/>
      <c r="C3" s="844"/>
      <c r="D3" s="844"/>
      <c r="E3" s="844"/>
      <c r="F3" s="845"/>
    </row>
    <row r="4" spans="1:253" ht="33.75" customHeight="1" x14ac:dyDescent="0.2">
      <c r="A4" s="1324" t="s">
        <v>908</v>
      </c>
      <c r="B4" s="1324" t="s">
        <v>396</v>
      </c>
      <c r="C4" s="1800" t="s">
        <v>405</v>
      </c>
      <c r="D4" s="1800"/>
      <c r="E4" s="1326" t="s">
        <v>913</v>
      </c>
      <c r="F4" s="1326" t="s">
        <v>914</v>
      </c>
      <c r="H4" s="1797"/>
      <c r="I4" s="1797"/>
    </row>
    <row r="5" spans="1:253" ht="39.75" customHeight="1" x14ac:dyDescent="0.2">
      <c r="A5" s="1325" t="s">
        <v>909</v>
      </c>
      <c r="B5" s="1327" t="s">
        <v>915</v>
      </c>
      <c r="C5" s="1798" t="s">
        <v>916</v>
      </c>
      <c r="D5" s="1798"/>
      <c r="E5" s="1328" t="s">
        <v>917</v>
      </c>
      <c r="F5" s="997" t="s">
        <v>930</v>
      </c>
    </row>
    <row r="6" spans="1:253" ht="42.75" customHeight="1" x14ac:dyDescent="0.2">
      <c r="A6" s="1325" t="s">
        <v>910</v>
      </c>
      <c r="B6" s="1327" t="s">
        <v>918</v>
      </c>
      <c r="C6" s="1798" t="s">
        <v>1120</v>
      </c>
      <c r="D6" s="1798"/>
      <c r="E6" s="1328" t="s">
        <v>50</v>
      </c>
      <c r="F6" s="88" t="s">
        <v>25</v>
      </c>
    </row>
    <row r="7" spans="1:253" ht="39" customHeight="1" x14ac:dyDescent="0.2">
      <c r="A7" s="1325" t="s">
        <v>911</v>
      </c>
      <c r="B7" s="1329" t="s">
        <v>919</v>
      </c>
      <c r="C7" s="1798" t="s">
        <v>1120</v>
      </c>
      <c r="D7" s="1798"/>
      <c r="E7" s="1328" t="s">
        <v>920</v>
      </c>
      <c r="F7" s="88" t="s">
        <v>25</v>
      </c>
    </row>
    <row r="8" spans="1:253" ht="39" customHeight="1" x14ac:dyDescent="0.2">
      <c r="A8" s="1325" t="s">
        <v>912</v>
      </c>
      <c r="B8" s="1327" t="s">
        <v>921</v>
      </c>
      <c r="C8" s="1798" t="s">
        <v>922</v>
      </c>
      <c r="D8" s="1798"/>
      <c r="E8" s="1328" t="s">
        <v>923</v>
      </c>
      <c r="F8" s="88" t="s">
        <v>25</v>
      </c>
    </row>
    <row r="9" spans="1:253" ht="14.25" customHeight="1" x14ac:dyDescent="0.2">
      <c r="A9" s="1791"/>
      <c r="B9" s="1791"/>
      <c r="C9" s="1791"/>
      <c r="D9" s="1791"/>
      <c r="E9" s="1791"/>
      <c r="F9" s="1791"/>
    </row>
    <row r="10" spans="1:253" ht="18" customHeight="1" x14ac:dyDescent="0.2">
      <c r="A10" s="1801" t="s">
        <v>924</v>
      </c>
      <c r="B10" s="1801"/>
      <c r="C10" s="1801"/>
      <c r="D10" s="1801"/>
      <c r="E10" s="1801"/>
      <c r="F10" s="1801"/>
    </row>
    <row r="11" spans="1:253" ht="42.75" customHeight="1" x14ac:dyDescent="0.2">
      <c r="A11" s="1794" t="s">
        <v>1136</v>
      </c>
      <c r="B11" s="1795"/>
      <c r="C11" s="1795"/>
      <c r="D11" s="1795"/>
      <c r="E11" s="1795"/>
      <c r="F11" s="1795"/>
    </row>
    <row r="12" spans="1:253" ht="20.100000000000001" customHeight="1" x14ac:dyDescent="0.2">
      <c r="A12" s="52" t="s">
        <v>822</v>
      </c>
      <c r="B12" s="52" t="s">
        <v>824</v>
      </c>
      <c r="C12" s="52" t="s">
        <v>664</v>
      </c>
      <c r="D12" s="52" t="s">
        <v>435</v>
      </c>
      <c r="E12" s="52" t="s">
        <v>925</v>
      </c>
      <c r="F12" s="52" t="s">
        <v>701</v>
      </c>
      <c r="G12" s="17"/>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row>
    <row r="13" spans="1:253" ht="24.95" customHeight="1" x14ac:dyDescent="0.2">
      <c r="A13" s="57" t="s">
        <v>926</v>
      </c>
      <c r="B13" s="1331" t="s">
        <v>1121</v>
      </c>
      <c r="C13" s="1331" t="s">
        <v>931</v>
      </c>
      <c r="D13" s="199"/>
      <c r="E13" s="196" t="s">
        <v>81</v>
      </c>
      <c r="F13" s="196" t="s">
        <v>81</v>
      </c>
      <c r="G13" s="53"/>
      <c r="H13" s="54"/>
    </row>
    <row r="14" spans="1:253" ht="24.95" customHeight="1" x14ac:dyDescent="0.2">
      <c r="A14" s="57" t="s">
        <v>926</v>
      </c>
      <c r="B14" s="1332" t="s">
        <v>1122</v>
      </c>
      <c r="C14" s="195" t="s">
        <v>932</v>
      </c>
      <c r="D14" s="196"/>
      <c r="E14" s="196" t="s">
        <v>81</v>
      </c>
      <c r="F14" s="196" t="s">
        <v>81</v>
      </c>
      <c r="G14" s="53"/>
      <c r="H14" s="54"/>
    </row>
    <row r="15" spans="1:253" ht="24.95" customHeight="1" x14ac:dyDescent="0.2">
      <c r="A15" s="57" t="s">
        <v>926</v>
      </c>
      <c r="B15" s="195" t="s">
        <v>933</v>
      </c>
      <c r="C15" s="195" t="s">
        <v>931</v>
      </c>
      <c r="D15" s="196"/>
      <c r="E15" s="196" t="s">
        <v>81</v>
      </c>
      <c r="F15" s="196" t="s">
        <v>81</v>
      </c>
      <c r="G15" s="53"/>
      <c r="H15" s="54"/>
    </row>
    <row r="16" spans="1:253" ht="24.95" customHeight="1" x14ac:dyDescent="0.2">
      <c r="A16" s="57" t="s">
        <v>926</v>
      </c>
      <c r="B16" s="1332" t="s">
        <v>934</v>
      </c>
      <c r="C16" s="195" t="s">
        <v>931</v>
      </c>
      <c r="D16" s="196"/>
      <c r="E16" s="196" t="s">
        <v>81</v>
      </c>
      <c r="F16" s="196" t="s">
        <v>81</v>
      </c>
      <c r="G16" s="53"/>
      <c r="H16" s="54"/>
    </row>
    <row r="17" spans="1:253" ht="24.95" customHeight="1" x14ac:dyDescent="0.2">
      <c r="A17" s="1330" t="s">
        <v>927</v>
      </c>
      <c r="B17" s="1332" t="s">
        <v>1137</v>
      </c>
      <c r="C17" s="195" t="s">
        <v>935</v>
      </c>
      <c r="D17" s="196"/>
      <c r="E17" s="196" t="s">
        <v>81</v>
      </c>
      <c r="F17" s="196" t="s">
        <v>81</v>
      </c>
      <c r="G17" s="56"/>
      <c r="H17" s="17"/>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row>
    <row r="18" spans="1:253" ht="24.95" customHeight="1" x14ac:dyDescent="0.2">
      <c r="A18" s="1330" t="s">
        <v>927</v>
      </c>
      <c r="B18" s="195" t="s">
        <v>936</v>
      </c>
      <c r="C18" s="195" t="s">
        <v>937</v>
      </c>
      <c r="D18" s="196"/>
      <c r="E18" s="196" t="s">
        <v>81</v>
      </c>
      <c r="F18" s="196" t="s">
        <v>81</v>
      </c>
      <c r="G18" s="56"/>
      <c r="H18" s="17"/>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row>
    <row r="19" spans="1:253" ht="40.5" customHeight="1" x14ac:dyDescent="0.2">
      <c r="A19" s="1330" t="s">
        <v>927</v>
      </c>
      <c r="B19" s="1332" t="s">
        <v>938</v>
      </c>
      <c r="C19" s="195" t="s">
        <v>33</v>
      </c>
      <c r="D19" s="196"/>
      <c r="E19" s="196" t="s">
        <v>81</v>
      </c>
      <c r="F19" s="196" t="s">
        <v>81</v>
      </c>
      <c r="G19" s="56"/>
      <c r="H19" s="17"/>
    </row>
    <row r="20" spans="1:253" ht="24.95" customHeight="1" x14ac:dyDescent="0.2">
      <c r="A20" s="1330" t="s">
        <v>927</v>
      </c>
      <c r="B20" s="1332" t="s">
        <v>1148</v>
      </c>
      <c r="C20" s="195" t="s">
        <v>33</v>
      </c>
      <c r="D20" s="196"/>
      <c r="E20" s="196" t="s">
        <v>81</v>
      </c>
      <c r="F20" s="196" t="s">
        <v>81</v>
      </c>
      <c r="G20" s="56"/>
      <c r="H20" s="17"/>
    </row>
    <row r="21" spans="1:253" ht="24.95" customHeight="1" x14ac:dyDescent="0.2">
      <c r="A21" s="1330" t="s">
        <v>927</v>
      </c>
      <c r="B21" s="1332" t="s">
        <v>939</v>
      </c>
      <c r="C21" s="195" t="s">
        <v>33</v>
      </c>
      <c r="D21" s="196"/>
      <c r="E21" s="196" t="s">
        <v>81</v>
      </c>
      <c r="F21" s="196" t="s">
        <v>81</v>
      </c>
    </row>
    <row r="22" spans="1:253" ht="24.95" customHeight="1" x14ac:dyDescent="0.2">
      <c r="A22" s="1330" t="s">
        <v>928</v>
      </c>
      <c r="B22" s="1332" t="s">
        <v>940</v>
      </c>
      <c r="C22" s="195" t="s">
        <v>33</v>
      </c>
      <c r="D22" s="196"/>
      <c r="E22" s="196" t="s">
        <v>81</v>
      </c>
      <c r="F22" s="196" t="s">
        <v>81</v>
      </c>
    </row>
    <row r="23" spans="1:253" ht="24.95" customHeight="1" x14ac:dyDescent="0.2">
      <c r="A23" s="1330" t="s">
        <v>928</v>
      </c>
      <c r="B23" s="1332" t="s">
        <v>941</v>
      </c>
      <c r="C23" s="195" t="s">
        <v>33</v>
      </c>
      <c r="D23" s="196"/>
      <c r="E23" s="196" t="s">
        <v>81</v>
      </c>
      <c r="F23" s="196" t="s">
        <v>81</v>
      </c>
    </row>
    <row r="24" spans="1:253" ht="24.95" customHeight="1" x14ac:dyDescent="0.2">
      <c r="A24" s="1330" t="s">
        <v>928</v>
      </c>
      <c r="B24" s="1332" t="s">
        <v>1149</v>
      </c>
      <c r="C24" s="1332" t="s">
        <v>942</v>
      </c>
      <c r="D24" s="196"/>
      <c r="E24" s="196" t="s">
        <v>81</v>
      </c>
      <c r="F24" s="196" t="s">
        <v>81</v>
      </c>
    </row>
    <row r="25" spans="1:253" ht="24.95" customHeight="1" x14ac:dyDescent="0.2">
      <c r="A25" s="1330" t="s">
        <v>928</v>
      </c>
      <c r="B25" s="1332" t="s">
        <v>943</v>
      </c>
      <c r="C25" s="1332" t="s">
        <v>942</v>
      </c>
      <c r="D25" s="196"/>
      <c r="E25" s="196" t="s">
        <v>81</v>
      </c>
      <c r="F25" s="196" t="s">
        <v>81</v>
      </c>
    </row>
    <row r="26" spans="1:253" ht="24.95" customHeight="1" x14ac:dyDescent="0.2">
      <c r="A26" s="1330" t="s">
        <v>928</v>
      </c>
      <c r="B26" s="1332" t="s">
        <v>944</v>
      </c>
      <c r="C26" s="195" t="s">
        <v>33</v>
      </c>
      <c r="D26" s="196"/>
      <c r="E26" s="196" t="s">
        <v>81</v>
      </c>
      <c r="F26" s="196" t="s">
        <v>81</v>
      </c>
    </row>
    <row r="27" spans="1:253" ht="24.95" customHeight="1" x14ac:dyDescent="0.2">
      <c r="A27" s="1330" t="s">
        <v>928</v>
      </c>
      <c r="B27" s="1332" t="s">
        <v>945</v>
      </c>
      <c r="C27" s="195" t="s">
        <v>33</v>
      </c>
      <c r="D27" s="196"/>
      <c r="E27" s="196" t="s">
        <v>81</v>
      </c>
      <c r="F27" s="196" t="s">
        <v>81</v>
      </c>
    </row>
    <row r="28" spans="1:253" ht="24.95" customHeight="1" x14ac:dyDescent="0.2">
      <c r="A28" s="1330" t="s">
        <v>928</v>
      </c>
      <c r="B28" s="1332" t="s">
        <v>946</v>
      </c>
      <c r="C28" s="195" t="s">
        <v>33</v>
      </c>
      <c r="D28" s="196"/>
      <c r="E28" s="196" t="s">
        <v>81</v>
      </c>
      <c r="F28" s="196" t="s">
        <v>81</v>
      </c>
    </row>
    <row r="29" spans="1:253" ht="24.95" customHeight="1" x14ac:dyDescent="0.2">
      <c r="A29" s="1330" t="s">
        <v>928</v>
      </c>
      <c r="B29" s="1332" t="s">
        <v>1123</v>
      </c>
      <c r="C29" s="195" t="s">
        <v>33</v>
      </c>
      <c r="D29" s="196"/>
      <c r="E29" s="196" t="s">
        <v>81</v>
      </c>
      <c r="F29" s="196" t="s">
        <v>81</v>
      </c>
    </row>
    <row r="30" spans="1:253" ht="24.95" customHeight="1" x14ac:dyDescent="0.2">
      <c r="A30" s="1330" t="s">
        <v>928</v>
      </c>
      <c r="B30" s="1332" t="s">
        <v>1150</v>
      </c>
      <c r="C30" s="195" t="s">
        <v>947</v>
      </c>
      <c r="D30" s="196"/>
      <c r="E30" s="196" t="s">
        <v>81</v>
      </c>
      <c r="F30" s="196" t="s">
        <v>81</v>
      </c>
    </row>
    <row r="31" spans="1:253" ht="24.95" customHeight="1" x14ac:dyDescent="0.2">
      <c r="A31" s="1330" t="s">
        <v>928</v>
      </c>
      <c r="B31" s="1332" t="s">
        <v>1151</v>
      </c>
      <c r="C31" s="195" t="s">
        <v>948</v>
      </c>
      <c r="D31" s="197"/>
      <c r="E31" s="196" t="s">
        <v>81</v>
      </c>
      <c r="F31" s="196" t="s">
        <v>81</v>
      </c>
    </row>
    <row r="32" spans="1:253" ht="24.95" customHeight="1" x14ac:dyDescent="0.2">
      <c r="A32" s="55" t="s">
        <v>929</v>
      </c>
      <c r="B32" s="1332" t="s">
        <v>929</v>
      </c>
      <c r="C32" s="1332" t="s">
        <v>820</v>
      </c>
      <c r="D32" s="200"/>
      <c r="E32" s="196" t="s">
        <v>81</v>
      </c>
      <c r="F32" s="196" t="s">
        <v>81</v>
      </c>
    </row>
    <row r="33" spans="1:9" s="102" customFormat="1" ht="24.75" customHeight="1" x14ac:dyDescent="0.2">
      <c r="A33" s="846"/>
      <c r="B33" s="846"/>
      <c r="C33" s="846"/>
      <c r="D33" s="846"/>
      <c r="E33" s="1796" t="s">
        <v>1119</v>
      </c>
      <c r="F33" s="1796"/>
      <c r="G33" s="61"/>
      <c r="H33" s="61"/>
      <c r="I33" s="61"/>
    </row>
    <row r="34" spans="1:9" ht="18" customHeight="1" x14ac:dyDescent="0.2">
      <c r="A34" s="1792"/>
      <c r="B34" s="1792"/>
      <c r="C34" s="1792"/>
      <c r="D34" s="1792"/>
      <c r="E34" s="1792"/>
      <c r="F34" s="1792"/>
    </row>
    <row r="35" spans="1:9" ht="32.25" customHeight="1" x14ac:dyDescent="0.2">
      <c r="A35" s="1333" t="s">
        <v>949</v>
      </c>
      <c r="B35" s="1334" t="s">
        <v>950</v>
      </c>
      <c r="C35" s="1333" t="s">
        <v>432</v>
      </c>
      <c r="D35" s="1334" t="s">
        <v>435</v>
      </c>
      <c r="E35" s="1334" t="s">
        <v>925</v>
      </c>
      <c r="F35" s="1334" t="s">
        <v>701</v>
      </c>
      <c r="G35" s="23"/>
      <c r="H35" s="20"/>
    </row>
    <row r="36" spans="1:9" s="13" customFormat="1" ht="24.95" customHeight="1" x14ac:dyDescent="0.2">
      <c r="A36" s="1335" t="s">
        <v>834</v>
      </c>
      <c r="B36" s="1336" t="s">
        <v>951</v>
      </c>
      <c r="C36" s="1337" t="s">
        <v>952</v>
      </c>
      <c r="D36" s="201"/>
      <c r="E36" s="196" t="s">
        <v>81</v>
      </c>
      <c r="F36" s="196" t="s">
        <v>81</v>
      </c>
      <c r="G36" s="58"/>
      <c r="H36" s="59"/>
    </row>
    <row r="37" spans="1:9" s="13" customFormat="1" ht="24.95" customHeight="1" x14ac:dyDescent="0.2">
      <c r="A37" s="1335" t="s">
        <v>953</v>
      </c>
      <c r="B37" s="1336" t="s">
        <v>954</v>
      </c>
      <c r="C37" s="1337" t="s">
        <v>952</v>
      </c>
      <c r="D37" s="198"/>
      <c r="E37" s="196" t="s">
        <v>81</v>
      </c>
      <c r="F37" s="196" t="s">
        <v>81</v>
      </c>
      <c r="G37" s="55"/>
      <c r="H37" s="59"/>
    </row>
    <row r="38" spans="1:9" s="13" customFormat="1" ht="24.95" customHeight="1" x14ac:dyDescent="0.2">
      <c r="A38" s="1338" t="s">
        <v>837</v>
      </c>
      <c r="B38" s="1337" t="s">
        <v>1124</v>
      </c>
      <c r="C38" s="1337" t="s">
        <v>33</v>
      </c>
      <c r="D38" s="195"/>
      <c r="E38" s="196" t="s">
        <v>81</v>
      </c>
      <c r="F38" s="196" t="s">
        <v>81</v>
      </c>
      <c r="G38" s="55"/>
      <c r="H38" s="59"/>
    </row>
    <row r="39" spans="1:9" s="13" customFormat="1" ht="24.95" customHeight="1" x14ac:dyDescent="0.2">
      <c r="A39" s="1338" t="s">
        <v>955</v>
      </c>
      <c r="B39" s="1337" t="s">
        <v>1125</v>
      </c>
      <c r="C39" s="1337"/>
      <c r="D39" s="195"/>
      <c r="E39" s="196" t="s">
        <v>81</v>
      </c>
      <c r="F39" s="196" t="s">
        <v>81</v>
      </c>
      <c r="G39" s="55"/>
      <c r="H39" s="59"/>
    </row>
    <row r="40" spans="1:9" s="13" customFormat="1" ht="24.95" customHeight="1" x14ac:dyDescent="0.2">
      <c r="A40" s="1338" t="s">
        <v>955</v>
      </c>
      <c r="B40" s="1337" t="s">
        <v>956</v>
      </c>
      <c r="C40" s="1337" t="s">
        <v>957</v>
      </c>
      <c r="D40" s="195"/>
      <c r="E40" s="196" t="s">
        <v>81</v>
      </c>
      <c r="F40" s="196" t="s">
        <v>81</v>
      </c>
      <c r="G40" s="55"/>
      <c r="H40" s="59"/>
    </row>
    <row r="41" spans="1:9" s="13" customFormat="1" ht="24.95" customHeight="1" x14ac:dyDescent="0.2">
      <c r="A41" s="1338" t="s">
        <v>840</v>
      </c>
      <c r="B41" s="1337" t="s">
        <v>1126</v>
      </c>
      <c r="C41" s="1337" t="s">
        <v>952</v>
      </c>
      <c r="D41" s="195"/>
      <c r="E41" s="196" t="s">
        <v>81</v>
      </c>
      <c r="F41" s="196" t="s">
        <v>81</v>
      </c>
      <c r="G41" s="60"/>
      <c r="H41" s="59"/>
    </row>
    <row r="42" spans="1:9" s="13" customFormat="1" ht="24.95" customHeight="1" x14ac:dyDescent="0.2">
      <c r="A42" s="1338" t="s">
        <v>840</v>
      </c>
      <c r="B42" s="1337" t="s">
        <v>1127</v>
      </c>
      <c r="C42" s="1337" t="s">
        <v>952</v>
      </c>
      <c r="D42" s="195"/>
      <c r="E42" s="196" t="s">
        <v>81</v>
      </c>
      <c r="F42" s="196" t="s">
        <v>81</v>
      </c>
      <c r="G42" s="61"/>
    </row>
    <row r="43" spans="1:9" s="13" customFormat="1" ht="24.95" customHeight="1" x14ac:dyDescent="0.2">
      <c r="A43" s="1338" t="s">
        <v>958</v>
      </c>
      <c r="B43" s="1339" t="s">
        <v>959</v>
      </c>
      <c r="C43" s="1339" t="s">
        <v>960</v>
      </c>
      <c r="D43" s="198"/>
      <c r="E43" s="196" t="s">
        <v>81</v>
      </c>
      <c r="F43" s="196" t="s">
        <v>81</v>
      </c>
      <c r="G43" s="61"/>
    </row>
    <row r="44" spans="1:9" s="13" customFormat="1" ht="24.95" customHeight="1" x14ac:dyDescent="0.2">
      <c r="A44" s="1338" t="s">
        <v>840</v>
      </c>
      <c r="B44" s="1337" t="s">
        <v>961</v>
      </c>
      <c r="C44" s="1337"/>
      <c r="D44" s="195"/>
      <c r="E44" s="196" t="s">
        <v>81</v>
      </c>
      <c r="F44" s="196" t="s">
        <v>81</v>
      </c>
      <c r="G44" s="61"/>
    </row>
    <row r="45" spans="1:9" s="13" customFormat="1" ht="24.95" customHeight="1" x14ac:dyDescent="0.2">
      <c r="A45" s="1338" t="s">
        <v>840</v>
      </c>
      <c r="B45" s="1337" t="s">
        <v>962</v>
      </c>
      <c r="C45" s="1337"/>
      <c r="D45" s="195"/>
      <c r="E45" s="196" t="s">
        <v>81</v>
      </c>
      <c r="F45" s="196" t="s">
        <v>81</v>
      </c>
      <c r="G45" s="61"/>
    </row>
    <row r="46" spans="1:9" s="13" customFormat="1" ht="24.95" customHeight="1" x14ac:dyDescent="0.2">
      <c r="A46" s="1338" t="s">
        <v>839</v>
      </c>
      <c r="B46" s="1337" t="s">
        <v>963</v>
      </c>
      <c r="C46" s="1337" t="s">
        <v>33</v>
      </c>
      <c r="D46" s="195"/>
      <c r="E46" s="196" t="s">
        <v>81</v>
      </c>
      <c r="F46" s="196" t="s">
        <v>81</v>
      </c>
      <c r="G46" s="61"/>
    </row>
    <row r="47" spans="1:9" s="13" customFormat="1" ht="24.95" customHeight="1" x14ac:dyDescent="0.2">
      <c r="A47" s="1338" t="s">
        <v>839</v>
      </c>
      <c r="B47" s="1337" t="s">
        <v>964</v>
      </c>
      <c r="C47" s="1337" t="s">
        <v>33</v>
      </c>
      <c r="D47" s="195"/>
      <c r="E47" s="196" t="s">
        <v>81</v>
      </c>
      <c r="F47" s="196" t="s">
        <v>81</v>
      </c>
      <c r="G47" s="61"/>
    </row>
    <row r="48" spans="1:9" s="13" customFormat="1" ht="24.95" customHeight="1" x14ac:dyDescent="0.2">
      <c r="A48" s="1338" t="s">
        <v>839</v>
      </c>
      <c r="B48" s="1337" t="s">
        <v>965</v>
      </c>
      <c r="C48" s="1337" t="s">
        <v>33</v>
      </c>
      <c r="D48" s="195"/>
      <c r="E48" s="196" t="s">
        <v>81</v>
      </c>
      <c r="F48" s="196" t="s">
        <v>81</v>
      </c>
      <c r="G48" s="61"/>
    </row>
    <row r="49" spans="1:9" s="13" customFormat="1" ht="24.95" customHeight="1" x14ac:dyDescent="0.2">
      <c r="A49" s="1338" t="s">
        <v>839</v>
      </c>
      <c r="B49" s="1337" t="s">
        <v>1128</v>
      </c>
      <c r="C49" s="1337" t="s">
        <v>33</v>
      </c>
      <c r="D49" s="195"/>
      <c r="E49" s="196" t="s">
        <v>81</v>
      </c>
      <c r="F49" s="196" t="s">
        <v>81</v>
      </c>
      <c r="G49" s="61"/>
      <c r="H49" s="62"/>
    </row>
    <row r="50" spans="1:9" s="13" customFormat="1" ht="24.95" customHeight="1" x14ac:dyDescent="0.2">
      <c r="A50" s="1338" t="s">
        <v>966</v>
      </c>
      <c r="B50" s="1337" t="s">
        <v>1129</v>
      </c>
      <c r="C50" s="1337" t="s">
        <v>33</v>
      </c>
      <c r="D50" s="195"/>
      <c r="E50" s="196" t="s">
        <v>81</v>
      </c>
      <c r="F50" s="196" t="s">
        <v>81</v>
      </c>
      <c r="G50" s="61"/>
    </row>
    <row r="51" spans="1:9" s="13" customFormat="1" ht="24.95" customHeight="1" x14ac:dyDescent="0.2">
      <c r="A51" s="1338" t="s">
        <v>966</v>
      </c>
      <c r="B51" s="1337" t="s">
        <v>967</v>
      </c>
      <c r="C51" s="1337" t="s">
        <v>33</v>
      </c>
      <c r="D51" s="195"/>
      <c r="E51" s="196" t="s">
        <v>81</v>
      </c>
      <c r="F51" s="196" t="s">
        <v>81</v>
      </c>
      <c r="G51" s="61"/>
    </row>
    <row r="52" spans="1:9" s="13" customFormat="1" ht="24.95" customHeight="1" x14ac:dyDescent="0.2">
      <c r="A52" s="1338" t="s">
        <v>966</v>
      </c>
      <c r="B52" s="1337" t="s">
        <v>968</v>
      </c>
      <c r="C52" s="1337" t="s">
        <v>33</v>
      </c>
      <c r="D52" s="195"/>
      <c r="E52" s="196" t="s">
        <v>81</v>
      </c>
      <c r="F52" s="196" t="s">
        <v>81</v>
      </c>
      <c r="G52" s="61"/>
    </row>
    <row r="53" spans="1:9" s="13" customFormat="1" ht="24.95" customHeight="1" x14ac:dyDescent="0.2">
      <c r="A53" s="1338" t="s">
        <v>966</v>
      </c>
      <c r="B53" s="1337" t="s">
        <v>969</v>
      </c>
      <c r="C53" s="1337" t="s">
        <v>33</v>
      </c>
      <c r="D53" s="195"/>
      <c r="E53" s="196" t="s">
        <v>81</v>
      </c>
      <c r="F53" s="196" t="s">
        <v>81</v>
      </c>
      <c r="G53" s="61"/>
    </row>
    <row r="54" spans="1:9" s="13" customFormat="1" ht="24.95" customHeight="1" x14ac:dyDescent="0.2">
      <c r="A54" s="1338" t="s">
        <v>966</v>
      </c>
      <c r="B54" s="1337" t="s">
        <v>970</v>
      </c>
      <c r="C54" s="1337" t="s">
        <v>33</v>
      </c>
      <c r="D54" s="195"/>
      <c r="E54" s="196" t="s">
        <v>81</v>
      </c>
      <c r="F54" s="196" t="s">
        <v>81</v>
      </c>
      <c r="G54" s="61"/>
    </row>
    <row r="55" spans="1:9" s="13" customFormat="1" ht="24.95" customHeight="1" x14ac:dyDescent="0.2">
      <c r="A55" s="1338" t="s">
        <v>966</v>
      </c>
      <c r="B55" s="1337" t="s">
        <v>971</v>
      </c>
      <c r="C55" s="1337" t="s">
        <v>33</v>
      </c>
      <c r="D55" s="195"/>
      <c r="E55" s="196" t="s">
        <v>81</v>
      </c>
      <c r="F55" s="196" t="s">
        <v>81</v>
      </c>
      <c r="G55" s="61"/>
    </row>
    <row r="56" spans="1:9" s="13" customFormat="1" ht="24.95" customHeight="1" x14ac:dyDescent="0.2">
      <c r="A56" s="1338" t="s">
        <v>966</v>
      </c>
      <c r="B56" s="1337" t="s">
        <v>972</v>
      </c>
      <c r="C56" s="1337" t="s">
        <v>33</v>
      </c>
      <c r="D56" s="195"/>
      <c r="E56" s="196" t="s">
        <v>81</v>
      </c>
      <c r="F56" s="196" t="s">
        <v>81</v>
      </c>
      <c r="G56" s="61"/>
    </row>
    <row r="57" spans="1:9" s="13" customFormat="1" ht="24.95" customHeight="1" x14ac:dyDescent="0.2">
      <c r="A57" s="1338" t="s">
        <v>842</v>
      </c>
      <c r="B57" s="1337" t="s">
        <v>973</v>
      </c>
      <c r="C57" s="1337" t="s">
        <v>33</v>
      </c>
      <c r="D57" s="195"/>
      <c r="E57" s="196" t="s">
        <v>81</v>
      </c>
      <c r="F57" s="196" t="s">
        <v>81</v>
      </c>
      <c r="G57" s="61"/>
    </row>
    <row r="58" spans="1:9" s="13" customFormat="1" ht="39" customHeight="1" x14ac:dyDescent="0.2">
      <c r="A58" s="1338" t="s">
        <v>450</v>
      </c>
      <c r="B58" s="1337" t="s">
        <v>974</v>
      </c>
      <c r="C58" s="1337" t="s">
        <v>975</v>
      </c>
      <c r="D58" s="195"/>
      <c r="E58" s="196" t="s">
        <v>81</v>
      </c>
      <c r="F58" s="196" t="s">
        <v>81</v>
      </c>
      <c r="G58" s="61"/>
    </row>
    <row r="59" spans="1:9" s="13" customFormat="1" ht="24.95" customHeight="1" x14ac:dyDescent="0.2">
      <c r="A59" s="1338" t="s">
        <v>450</v>
      </c>
      <c r="B59" s="1337" t="s">
        <v>976</v>
      </c>
      <c r="C59" s="1337" t="s">
        <v>975</v>
      </c>
      <c r="D59" s="195"/>
      <c r="E59" s="196" t="s">
        <v>81</v>
      </c>
      <c r="F59" s="196" t="s">
        <v>81</v>
      </c>
      <c r="G59" s="61"/>
    </row>
    <row r="60" spans="1:9" s="13" customFormat="1" ht="24.95" customHeight="1" x14ac:dyDescent="0.2">
      <c r="A60" s="1335" t="s">
        <v>450</v>
      </c>
      <c r="B60" s="195" t="s">
        <v>929</v>
      </c>
      <c r="C60" s="1337"/>
      <c r="D60" s="195"/>
      <c r="E60" s="196" t="s">
        <v>81</v>
      </c>
      <c r="F60" s="196" t="s">
        <v>81</v>
      </c>
      <c r="G60" s="61"/>
    </row>
    <row r="61" spans="1:9" s="102" customFormat="1" ht="24.75" customHeight="1" x14ac:dyDescent="0.2">
      <c r="A61" s="846"/>
      <c r="B61" s="846"/>
      <c r="C61" s="846"/>
      <c r="D61" s="846"/>
      <c r="E61" s="1796" t="s">
        <v>1119</v>
      </c>
      <c r="F61" s="1796"/>
      <c r="G61" s="61"/>
      <c r="H61" s="61"/>
      <c r="I61" s="61"/>
    </row>
    <row r="62" spans="1:9" ht="18" customHeight="1" x14ac:dyDescent="0.2">
      <c r="A62" s="1792"/>
      <c r="B62" s="1792"/>
      <c r="C62" s="1792"/>
      <c r="D62" s="1792"/>
      <c r="E62" s="1792"/>
      <c r="F62" s="1792"/>
    </row>
    <row r="63" spans="1:9" ht="15" x14ac:dyDescent="0.2">
      <c r="A63" s="1333" t="s">
        <v>1135</v>
      </c>
      <c r="B63" s="1334" t="s">
        <v>977</v>
      </c>
      <c r="C63" s="1333" t="s">
        <v>432</v>
      </c>
      <c r="D63" s="1334" t="s">
        <v>435</v>
      </c>
      <c r="E63" s="1334" t="s">
        <v>925</v>
      </c>
      <c r="F63" s="1334" t="s">
        <v>701</v>
      </c>
      <c r="G63" s="23"/>
      <c r="H63" s="22"/>
    </row>
    <row r="64" spans="1:9" s="13" customFormat="1" ht="24.95" customHeight="1" x14ac:dyDescent="0.2">
      <c r="A64" s="1340" t="s">
        <v>834</v>
      </c>
      <c r="B64" s="1336" t="s">
        <v>978</v>
      </c>
      <c r="C64" s="1336" t="s">
        <v>33</v>
      </c>
      <c r="D64" s="194"/>
      <c r="E64" s="196" t="s">
        <v>81</v>
      </c>
      <c r="F64" s="196" t="s">
        <v>81</v>
      </c>
      <c r="G64" s="61"/>
    </row>
    <row r="65" spans="1:8" s="13" customFormat="1" ht="24.95" customHeight="1" x14ac:dyDescent="0.2">
      <c r="A65" s="1335" t="s">
        <v>953</v>
      </c>
      <c r="B65" s="1337" t="s">
        <v>979</v>
      </c>
      <c r="C65" s="1337" t="s">
        <v>33</v>
      </c>
      <c r="D65" s="195"/>
      <c r="E65" s="196" t="s">
        <v>81</v>
      </c>
      <c r="F65" s="196" t="s">
        <v>81</v>
      </c>
      <c r="G65" s="61"/>
    </row>
    <row r="66" spans="1:8" s="13" customFormat="1" ht="24.95" customHeight="1" x14ac:dyDescent="0.2">
      <c r="A66" s="1330" t="s">
        <v>837</v>
      </c>
      <c r="B66" s="1341" t="s">
        <v>980</v>
      </c>
      <c r="C66" s="1337" t="s">
        <v>33</v>
      </c>
      <c r="D66" s="195"/>
      <c r="E66" s="196" t="s">
        <v>81</v>
      </c>
      <c r="F66" s="196" t="s">
        <v>81</v>
      </c>
      <c r="G66" s="63"/>
      <c r="H66" s="64"/>
    </row>
    <row r="67" spans="1:8" s="13" customFormat="1" ht="24.95" customHeight="1" x14ac:dyDescent="0.2">
      <c r="A67" s="1330" t="s">
        <v>837</v>
      </c>
      <c r="B67" s="1341" t="s">
        <v>981</v>
      </c>
      <c r="C67" s="1337" t="s">
        <v>33</v>
      </c>
      <c r="D67" s="195"/>
      <c r="E67" s="196" t="s">
        <v>81</v>
      </c>
      <c r="F67" s="196" t="s">
        <v>81</v>
      </c>
      <c r="G67" s="61"/>
    </row>
    <row r="68" spans="1:8" s="13" customFormat="1" ht="24.95" customHeight="1" x14ac:dyDescent="0.2">
      <c r="A68" s="1330" t="s">
        <v>837</v>
      </c>
      <c r="B68" s="1337" t="s">
        <v>1130</v>
      </c>
      <c r="C68" s="1337" t="s">
        <v>33</v>
      </c>
      <c r="D68" s="195"/>
      <c r="E68" s="196" t="s">
        <v>81</v>
      </c>
      <c r="F68" s="196" t="s">
        <v>81</v>
      </c>
      <c r="G68" s="61"/>
    </row>
    <row r="69" spans="1:8" s="13" customFormat="1" ht="24.95" customHeight="1" x14ac:dyDescent="0.2">
      <c r="A69" s="1330" t="s">
        <v>837</v>
      </c>
      <c r="B69" s="195" t="s">
        <v>982</v>
      </c>
      <c r="C69" s="1337"/>
      <c r="D69" s="195"/>
      <c r="E69" s="196" t="s">
        <v>81</v>
      </c>
      <c r="F69" s="196" t="s">
        <v>81</v>
      </c>
      <c r="G69" s="61"/>
    </row>
    <row r="70" spans="1:8" s="13" customFormat="1" ht="24.95" customHeight="1" x14ac:dyDescent="0.2">
      <c r="A70" s="1330" t="s">
        <v>837</v>
      </c>
      <c r="B70" s="195" t="s">
        <v>983</v>
      </c>
      <c r="C70" s="1337" t="s">
        <v>33</v>
      </c>
      <c r="D70" s="195"/>
      <c r="E70" s="196" t="s">
        <v>81</v>
      </c>
      <c r="F70" s="196" t="s">
        <v>81</v>
      </c>
      <c r="G70" s="61"/>
    </row>
    <row r="71" spans="1:8" s="13" customFormat="1" ht="24.95" customHeight="1" x14ac:dyDescent="0.2">
      <c r="A71" s="1330" t="s">
        <v>837</v>
      </c>
      <c r="B71" s="195" t="s">
        <v>1138</v>
      </c>
      <c r="C71" s="1337" t="s">
        <v>33</v>
      </c>
      <c r="D71" s="195"/>
      <c r="E71" s="196" t="s">
        <v>81</v>
      </c>
      <c r="F71" s="196" t="s">
        <v>81</v>
      </c>
      <c r="G71" s="61"/>
    </row>
    <row r="72" spans="1:8" s="13" customFormat="1" ht="24.95" customHeight="1" x14ac:dyDescent="0.2">
      <c r="A72" s="1330" t="s">
        <v>836</v>
      </c>
      <c r="B72" s="195" t="s">
        <v>984</v>
      </c>
      <c r="C72" s="1337"/>
      <c r="D72" s="195"/>
      <c r="E72" s="196" t="s">
        <v>81</v>
      </c>
      <c r="F72" s="196" t="s">
        <v>81</v>
      </c>
      <c r="G72" s="61"/>
    </row>
    <row r="73" spans="1:8" s="13" customFormat="1" ht="24.95" customHeight="1" x14ac:dyDescent="0.2">
      <c r="A73" s="1330" t="s">
        <v>836</v>
      </c>
      <c r="B73" s="195" t="s">
        <v>985</v>
      </c>
      <c r="C73" s="1337" t="s">
        <v>33</v>
      </c>
      <c r="D73" s="195"/>
      <c r="E73" s="196" t="s">
        <v>81</v>
      </c>
      <c r="F73" s="196" t="s">
        <v>81</v>
      </c>
      <c r="G73" s="61"/>
    </row>
    <row r="74" spans="1:8" s="13" customFormat="1" ht="24.95" customHeight="1" x14ac:dyDescent="0.2">
      <c r="A74" s="1330" t="s">
        <v>549</v>
      </c>
      <c r="B74" s="195" t="s">
        <v>986</v>
      </c>
      <c r="C74" s="1337"/>
      <c r="D74" s="195"/>
      <c r="E74" s="196" t="s">
        <v>81</v>
      </c>
      <c r="F74" s="196" t="s">
        <v>81</v>
      </c>
      <c r="G74" s="61"/>
    </row>
    <row r="75" spans="1:8" s="13" customFormat="1" ht="24.95" customHeight="1" x14ac:dyDescent="0.2">
      <c r="A75" s="1330" t="s">
        <v>839</v>
      </c>
      <c r="B75" s="1337" t="s">
        <v>987</v>
      </c>
      <c r="C75" s="1337" t="s">
        <v>33</v>
      </c>
      <c r="D75" s="195"/>
      <c r="E75" s="196" t="s">
        <v>81</v>
      </c>
      <c r="F75" s="196" t="s">
        <v>81</v>
      </c>
      <c r="G75" s="61"/>
    </row>
    <row r="76" spans="1:8" s="13" customFormat="1" ht="24.95" customHeight="1" x14ac:dyDescent="0.2">
      <c r="A76" s="1330" t="s">
        <v>966</v>
      </c>
      <c r="B76" s="1337" t="s">
        <v>988</v>
      </c>
      <c r="C76" s="1337" t="s">
        <v>33</v>
      </c>
      <c r="D76" s="195"/>
      <c r="E76" s="196" t="s">
        <v>81</v>
      </c>
      <c r="F76" s="196" t="s">
        <v>81</v>
      </c>
      <c r="G76" s="61"/>
    </row>
    <row r="77" spans="1:8" s="13" customFormat="1" ht="24.95" customHeight="1" x14ac:dyDescent="0.2">
      <c r="A77" s="1330" t="s">
        <v>966</v>
      </c>
      <c r="B77" s="1337" t="s">
        <v>1131</v>
      </c>
      <c r="C77" s="1337" t="s">
        <v>33</v>
      </c>
      <c r="D77" s="195"/>
      <c r="E77" s="196" t="s">
        <v>81</v>
      </c>
      <c r="F77" s="196" t="s">
        <v>81</v>
      </c>
      <c r="G77" s="61"/>
    </row>
    <row r="78" spans="1:8" s="13" customFormat="1" ht="24.95" customHeight="1" x14ac:dyDescent="0.2">
      <c r="A78" s="1330" t="s">
        <v>966</v>
      </c>
      <c r="B78" s="1337" t="s">
        <v>989</v>
      </c>
      <c r="C78" s="1337" t="s">
        <v>33</v>
      </c>
      <c r="D78" s="195"/>
      <c r="E78" s="196" t="s">
        <v>81</v>
      </c>
      <c r="F78" s="196" t="s">
        <v>81</v>
      </c>
      <c r="G78" s="61"/>
    </row>
    <row r="79" spans="1:8" s="13" customFormat="1" ht="24.95" customHeight="1" x14ac:dyDescent="0.2">
      <c r="A79" s="1330" t="s">
        <v>842</v>
      </c>
      <c r="B79" s="1337" t="s">
        <v>990</v>
      </c>
      <c r="C79" s="1337" t="s">
        <v>33</v>
      </c>
      <c r="D79" s="195"/>
      <c r="E79" s="196" t="s">
        <v>81</v>
      </c>
      <c r="F79" s="196" t="s">
        <v>81</v>
      </c>
      <c r="G79" s="63"/>
      <c r="H79" s="64"/>
    </row>
    <row r="80" spans="1:8" s="13" customFormat="1" ht="24.95" customHeight="1" x14ac:dyDescent="0.2">
      <c r="A80" s="1330" t="s">
        <v>842</v>
      </c>
      <c r="B80" s="1337" t="s">
        <v>991</v>
      </c>
      <c r="C80" s="1337" t="s">
        <v>33</v>
      </c>
      <c r="D80" s="195"/>
      <c r="E80" s="196" t="s">
        <v>81</v>
      </c>
      <c r="F80" s="196" t="s">
        <v>81</v>
      </c>
      <c r="G80" s="63"/>
      <c r="H80" s="64"/>
    </row>
    <row r="81" spans="1:9" s="13" customFormat="1" ht="24.95" customHeight="1" x14ac:dyDescent="0.2">
      <c r="A81" s="1330" t="s">
        <v>450</v>
      </c>
      <c r="B81" s="1337" t="s">
        <v>1132</v>
      </c>
      <c r="C81" s="1337" t="s">
        <v>33</v>
      </c>
      <c r="D81" s="195"/>
      <c r="E81" s="196" t="s">
        <v>81</v>
      </c>
      <c r="F81" s="196" t="s">
        <v>81</v>
      </c>
      <c r="G81" s="63"/>
      <c r="H81" s="64"/>
    </row>
    <row r="82" spans="1:9" s="13" customFormat="1" ht="24.95" customHeight="1" x14ac:dyDescent="0.2">
      <c r="A82" s="1330" t="s">
        <v>450</v>
      </c>
      <c r="B82" s="1337" t="s">
        <v>992</v>
      </c>
      <c r="C82" s="1337" t="s">
        <v>41</v>
      </c>
      <c r="D82" s="195"/>
      <c r="E82" s="196" t="s">
        <v>81</v>
      </c>
      <c r="F82" s="196" t="s">
        <v>81</v>
      </c>
      <c r="G82" s="63"/>
      <c r="H82" s="64"/>
    </row>
    <row r="83" spans="1:9" s="13" customFormat="1" ht="24.95" customHeight="1" x14ac:dyDescent="0.2">
      <c r="A83" s="1330" t="s">
        <v>450</v>
      </c>
      <c r="B83" s="1337" t="s">
        <v>993</v>
      </c>
      <c r="C83" s="1337" t="s">
        <v>41</v>
      </c>
      <c r="D83" s="195"/>
      <c r="E83" s="196" t="s">
        <v>81</v>
      </c>
      <c r="F83" s="196" t="s">
        <v>81</v>
      </c>
      <c r="G83" s="63"/>
      <c r="H83" s="64"/>
    </row>
    <row r="84" spans="1:9" s="13" customFormat="1" ht="24.95" customHeight="1" x14ac:dyDescent="0.2">
      <c r="A84" s="1330" t="s">
        <v>450</v>
      </c>
      <c r="B84" s="1337" t="s">
        <v>994</v>
      </c>
      <c r="C84" s="1337"/>
      <c r="D84" s="195"/>
      <c r="E84" s="196" t="s">
        <v>81</v>
      </c>
      <c r="F84" s="196" t="s">
        <v>81</v>
      </c>
      <c r="G84" s="63"/>
      <c r="H84" s="64"/>
    </row>
    <row r="85" spans="1:9" s="13" customFormat="1" ht="24.95" customHeight="1" x14ac:dyDescent="0.2">
      <c r="A85" s="1330" t="s">
        <v>450</v>
      </c>
      <c r="B85" s="1337" t="s">
        <v>1133</v>
      </c>
      <c r="C85" s="1337"/>
      <c r="D85" s="195"/>
      <c r="E85" s="196" t="s">
        <v>81</v>
      </c>
      <c r="F85" s="196" t="s">
        <v>81</v>
      </c>
      <c r="G85" s="61"/>
    </row>
    <row r="86" spans="1:9" s="13" customFormat="1" ht="24.95" customHeight="1" x14ac:dyDescent="0.2">
      <c r="A86" s="1330" t="s">
        <v>450</v>
      </c>
      <c r="B86" s="1337" t="s">
        <v>995</v>
      </c>
      <c r="C86" s="1337"/>
      <c r="D86" s="195"/>
      <c r="E86" s="196" t="s">
        <v>81</v>
      </c>
      <c r="F86" s="196" t="s">
        <v>81</v>
      </c>
      <c r="G86" s="61"/>
    </row>
    <row r="87" spans="1:9" s="13" customFormat="1" ht="24.95" customHeight="1" x14ac:dyDescent="0.2">
      <c r="A87" s="1330" t="s">
        <v>450</v>
      </c>
      <c r="B87" s="1332" t="s">
        <v>929</v>
      </c>
      <c r="C87" s="200"/>
      <c r="D87" s="200"/>
      <c r="E87" s="196" t="s">
        <v>81</v>
      </c>
      <c r="F87" s="196" t="s">
        <v>81</v>
      </c>
      <c r="G87" s="61"/>
    </row>
    <row r="88" spans="1:9" s="102" customFormat="1" ht="24.75" customHeight="1" x14ac:dyDescent="0.2">
      <c r="A88" s="846"/>
      <c r="B88" s="846"/>
      <c r="C88" s="846"/>
      <c r="D88" s="846"/>
      <c r="E88" s="1796" t="s">
        <v>1117</v>
      </c>
      <c r="F88" s="1796"/>
      <c r="G88" s="61"/>
      <c r="H88" s="61"/>
      <c r="I88" s="61"/>
    </row>
    <row r="89" spans="1:9" ht="18" customHeight="1" x14ac:dyDescent="0.2">
      <c r="A89" s="1792"/>
      <c r="B89" s="1792"/>
      <c r="C89" s="1792"/>
      <c r="D89" s="1792"/>
      <c r="E89" s="1792"/>
      <c r="F89" s="1792"/>
    </row>
    <row r="90" spans="1:9" ht="18" customHeight="1" x14ac:dyDescent="0.2">
      <c r="A90" s="1801" t="s">
        <v>996</v>
      </c>
      <c r="B90" s="1801"/>
      <c r="C90" s="1801"/>
      <c r="D90" s="1801"/>
      <c r="E90" s="1801"/>
      <c r="F90" s="1801"/>
    </row>
    <row r="91" spans="1:9" x14ac:dyDescent="0.2">
      <c r="A91" s="1793" t="s">
        <v>38</v>
      </c>
      <c r="B91" s="1793"/>
      <c r="C91" s="13"/>
      <c r="D91" s="13"/>
      <c r="E91" s="13"/>
      <c r="F91" s="13"/>
    </row>
    <row r="92" spans="1:9" x14ac:dyDescent="0.2">
      <c r="A92" s="1793" t="s">
        <v>34</v>
      </c>
      <c r="B92" s="1799"/>
      <c r="C92" s="13"/>
      <c r="D92" s="13"/>
      <c r="E92" s="13"/>
      <c r="F92" s="13"/>
    </row>
    <row r="93" spans="1:9" x14ac:dyDescent="0.2">
      <c r="A93" s="1793" t="s">
        <v>35</v>
      </c>
      <c r="B93" s="1799"/>
      <c r="C93" s="13"/>
      <c r="D93" s="13"/>
      <c r="E93" s="13"/>
      <c r="F93" s="13"/>
    </row>
    <row r="94" spans="1:9" x14ac:dyDescent="0.2">
      <c r="A94" s="1793" t="s">
        <v>36</v>
      </c>
      <c r="B94" s="1793"/>
      <c r="C94" s="13"/>
      <c r="D94" s="13"/>
      <c r="E94" s="13"/>
      <c r="F94" s="13"/>
    </row>
    <row r="95" spans="1:9" x14ac:dyDescent="0.2">
      <c r="A95" s="1789" t="s">
        <v>37</v>
      </c>
      <c r="B95" s="1790"/>
      <c r="C95" s="13"/>
      <c r="D95" s="13"/>
      <c r="E95" s="13"/>
      <c r="F95" s="13"/>
    </row>
    <row r="96" spans="1:9" x14ac:dyDescent="0.2">
      <c r="A96" s="1793" t="s">
        <v>1134</v>
      </c>
      <c r="B96" s="1793"/>
      <c r="C96" s="1793"/>
      <c r="D96" s="1793"/>
      <c r="E96" s="1793"/>
      <c r="F96" s="1793"/>
    </row>
    <row r="97" spans="1:6" x14ac:dyDescent="0.2">
      <c r="A97" s="1789" t="s">
        <v>39</v>
      </c>
      <c r="B97" s="1789"/>
      <c r="C97" s="13"/>
      <c r="D97" s="13"/>
      <c r="E97" s="13"/>
      <c r="F97" s="13"/>
    </row>
    <row r="98" spans="1:6" ht="18" customHeight="1" x14ac:dyDescent="0.2">
      <c r="A98" s="1787"/>
      <c r="B98" s="1788"/>
      <c r="C98" s="13"/>
      <c r="D98" s="13"/>
      <c r="E98" s="13"/>
      <c r="F98" s="13"/>
    </row>
  </sheetData>
  <sheetProtection password="DDBE" sheet="1" objects="1" scenarios="1"/>
  <mergeCells count="26">
    <mergeCell ref="E1:F1"/>
    <mergeCell ref="H4:I4"/>
    <mergeCell ref="C5:D5"/>
    <mergeCell ref="C6:D6"/>
    <mergeCell ref="A93:B93"/>
    <mergeCell ref="A2:F2"/>
    <mergeCell ref="C4:D4"/>
    <mergeCell ref="A92:B92"/>
    <mergeCell ref="A10:F10"/>
    <mergeCell ref="E61:F61"/>
    <mergeCell ref="E33:F33"/>
    <mergeCell ref="E88:F88"/>
    <mergeCell ref="A90:F90"/>
    <mergeCell ref="C7:D7"/>
    <mergeCell ref="C8:D8"/>
    <mergeCell ref="A98:B98"/>
    <mergeCell ref="A95:B95"/>
    <mergeCell ref="A97:B97"/>
    <mergeCell ref="A9:F9"/>
    <mergeCell ref="A89:F89"/>
    <mergeCell ref="A91:B91"/>
    <mergeCell ref="A62:F62"/>
    <mergeCell ref="A96:F96"/>
    <mergeCell ref="A34:F34"/>
    <mergeCell ref="A94:B94"/>
    <mergeCell ref="A11:F11"/>
  </mergeCells>
  <dataValidations count="2">
    <dataValidation type="list" allowBlank="1" showInputMessage="1" showErrorMessage="1" sqref="E13:E32 E36:E60 E64:E87">
      <formula1>"Повышение, Снижение, Без изменений, Не известно"</formula1>
    </dataValidation>
    <dataValidation type="list" allowBlank="1" showInputMessage="1" showErrorMessage="1" sqref="F13:F32 F36:F60 F64:F87">
      <formula1>"Текущий, Краткосрочный, Среднесрочный, Долгосрочный, Не известно"</formula1>
    </dataValidation>
  </dataValidations>
  <hyperlinks>
    <hyperlink ref="A91" r:id="rId1" display="EUROSTAT Urban Audit Database"/>
    <hyperlink ref="A93" r:id="rId2" display="EEA's Map book urban vulnerability to climate change – Factsheets"/>
    <hyperlink ref="A92" r:id="rId3"/>
    <hyperlink ref="A95" r:id="rId4" display="World Council on City Data Open Data Portal (incl.  urban indicators)"/>
    <hyperlink ref="A94:B94" r:id="rId5" display="Urban Vulnerability Indicators Technical Report (ETC-CCA &amp; ETC-SIA, 2012)"/>
    <hyperlink ref="A97:B97" r:id="rId6" display="Planning for Adaptation to Climate Change  –  Guidelines for Municipalities (ACT Life project, 2013)"/>
    <hyperlink ref="A96:B96" r:id="rId7" location="iso:std:iso:37120:ed-1:v1:en" display="ISO 37120 Sustainable Development of Communities: Indicators for City Services and Quality of Life (ISO May 2014)"/>
    <hyperlink ref="E1" location="Home!A1" display="y HOME"/>
    <hyperlink ref="E1:F1" location="'Главная страница'!A1" display="▲ ГЛАВНАЯ СТРАНИЦА"/>
    <hyperlink ref="E61" location="'Risks &amp; Vulnerabilities'!A1" display="Ü RISKS &amp; VULNERABILITIES"/>
    <hyperlink ref="E61:F61" location="'Риски и уязвимости'!A1" display="► РИСКИ И УЯЗВИМОСТИ"/>
    <hyperlink ref="E88" location="'Risks &amp; Vulnerabilities'!A1" display="Ü RISKS &amp; VULNERABILITIES"/>
    <hyperlink ref="E88:F88" location="'Действия по адаптации'!A1" display="► ДЕЙСТВИЯ ПО АДАПТАЦИИ"/>
    <hyperlink ref="A5" location="'Signatory Scoreboard'!E11" display="Process-based indicators"/>
    <hyperlink ref="A6" location="'Показатели адаптации'!A12" display="Показатели (индикаторы) уязвимости"/>
    <hyperlink ref="A7" location="'Показатели адаптации'!A35" display="Показатели (индикаторы) воздействия"/>
    <hyperlink ref="A8" location="'Показатели адаптации'!A63" display="Показатели (индикаторы) результатов"/>
    <hyperlink ref="F7" location="'Показатели адаптации'!A35" display="Ü"/>
    <hyperlink ref="F8" location="'Показатели адаптации'!A63" display="Ü"/>
    <hyperlink ref="F6" location="'Показатели адаптации'!A12" display="Ü"/>
    <hyperlink ref="F5" location="'Шкала адаптации'!A25" display="'Шкала адаптации'!A25"/>
    <hyperlink ref="E33" location="'Risks &amp; Vulnerabilities'!A1" display="Ü RISKS &amp; VULNERABILITIES"/>
    <hyperlink ref="E33:F33" location="'Риски и уязвимости'!A1" display="► РИСКИ И УЯЗВИМОСТИ"/>
  </hyperlinks>
  <printOptions horizontalCentered="1"/>
  <pageMargins left="0.51181102362204722" right="0.51181102362204722" top="0.35433070866141736" bottom="0.35433070866141736" header="0.31496062992125984" footer="0.31496062992125984"/>
  <pageSetup paperSize="9" scale="63" fitToHeight="0" orientation="landscape" r:id="rId8"/>
  <rowBreaks count="2" manualBreakCount="2">
    <brk id="34" max="5" man="1"/>
    <brk id="62" max="5" man="1"/>
  </rowBreaks>
  <ignoredErrors>
    <ignoredError sqref="E13 E20:E31 E14:E19 F14:F31 E36:E60 F36:F60 E64:E87 F64:F87" listDataValidation="1"/>
  </ignoredErrors>
  <tableParts count="3">
    <tablePart r:id="rId9"/>
    <tablePart r:id="rId10"/>
    <tablePart r:id="rId1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0" tint="-0.14999847407452621"/>
    <pageSetUpPr fitToPage="1"/>
  </sheetPr>
  <dimension ref="A1:AQ946"/>
  <sheetViews>
    <sheetView zoomScaleNormal="100" workbookViewId="0">
      <pane xSplit="2" ySplit="2" topLeftCell="C9" activePane="bottomRight" state="frozen"/>
      <selection pane="topRight" activeCell="D1" sqref="D1"/>
      <selection pane="bottomLeft" activeCell="A5" sqref="A5"/>
      <selection pane="bottomRight" activeCell="D9" sqref="D9:D10"/>
    </sheetView>
  </sheetViews>
  <sheetFormatPr defaultColWidth="11.5" defaultRowHeight="12.75" x14ac:dyDescent="0.2"/>
  <cols>
    <col min="1" max="1" width="14" style="688" customWidth="1"/>
    <col min="2" max="2" width="18.5" style="688" customWidth="1"/>
    <col min="3" max="3" width="11.625" style="693" customWidth="1"/>
    <col min="4" max="4" width="16.375" style="688" customWidth="1"/>
    <col min="5" max="5" width="16.125" style="688" customWidth="1"/>
    <col min="6" max="7" width="13.875" style="688" customWidth="1"/>
    <col min="8" max="8" width="14.75" style="688" customWidth="1"/>
    <col min="9" max="9" width="9.125" style="688" customWidth="1"/>
    <col min="10" max="10" width="10.625" style="688" customWidth="1"/>
    <col min="11" max="11" width="11.5" style="688" customWidth="1"/>
    <col min="12" max="12" width="11.375" style="688" customWidth="1"/>
    <col min="13" max="13" width="14.75" style="688" customWidth="1"/>
    <col min="14" max="14" width="9" style="688" customWidth="1"/>
    <col min="15" max="16" width="12.125" style="688" customWidth="1"/>
    <col min="17" max="18" width="11.875" style="688" customWidth="1"/>
    <col min="19" max="20" width="10.625" style="688" customWidth="1"/>
    <col min="21" max="21" width="15.375" style="688" customWidth="1"/>
    <col min="22" max="22" width="16" style="688" customWidth="1"/>
    <col min="23" max="23" width="10.5" style="688" customWidth="1"/>
    <col min="24" max="24" width="11.5" style="688" customWidth="1"/>
    <col min="25" max="25" width="14.875" style="688" customWidth="1"/>
    <col min="26" max="26" width="16.25" style="688" customWidth="1"/>
    <col min="27" max="27" width="11.5" style="688"/>
    <col min="28" max="28" width="15.25" style="688" customWidth="1"/>
    <col min="29" max="16384" width="11.5" style="688"/>
  </cols>
  <sheetData>
    <row r="1" spans="1:43" s="333" customFormat="1" ht="54" customHeight="1" x14ac:dyDescent="0.4">
      <c r="A1" s="1398" t="s">
        <v>997</v>
      </c>
      <c r="B1" s="1398"/>
      <c r="C1" s="1398"/>
      <c r="D1" s="1398"/>
      <c r="E1" s="1398"/>
      <c r="F1" s="1398"/>
      <c r="G1" s="1398"/>
      <c r="H1" s="1398"/>
      <c r="I1" s="1398"/>
      <c r="J1" s="1398"/>
      <c r="K1" s="1398"/>
      <c r="L1" s="1398"/>
      <c r="M1" s="1398"/>
      <c r="N1" s="1398"/>
      <c r="O1" s="332"/>
      <c r="P1" s="332"/>
      <c r="Q1" s="332"/>
      <c r="R1" s="332"/>
      <c r="S1" s="1496" t="s">
        <v>1069</v>
      </c>
      <c r="T1" s="1496"/>
      <c r="U1" s="1496"/>
      <c r="V1" s="1496"/>
    </row>
    <row r="2" spans="1:43" s="229" customFormat="1" ht="3.6" customHeight="1" x14ac:dyDescent="0.2">
      <c r="A2" s="227"/>
      <c r="B2" s="227"/>
      <c r="C2" s="227"/>
      <c r="D2" s="228"/>
      <c r="E2" s="228"/>
      <c r="F2" s="228"/>
      <c r="G2" s="228"/>
      <c r="H2" s="228"/>
      <c r="I2" s="228"/>
      <c r="J2" s="228"/>
      <c r="K2" s="228"/>
      <c r="L2" s="228"/>
      <c r="M2" s="228"/>
      <c r="N2" s="228"/>
      <c r="O2" s="228"/>
      <c r="P2" s="228"/>
      <c r="Q2" s="228"/>
      <c r="R2" s="228"/>
      <c r="S2" s="228"/>
      <c r="T2" s="228"/>
      <c r="U2" s="228"/>
    </row>
    <row r="3" spans="1:43" s="232" customFormat="1" ht="6.75" customHeight="1" x14ac:dyDescent="0.2">
      <c r="A3" s="230"/>
      <c r="B3" s="230"/>
      <c r="C3" s="230"/>
      <c r="D3" s="231"/>
      <c r="E3" s="231"/>
      <c r="F3" s="231"/>
      <c r="G3" s="231"/>
      <c r="H3" s="231"/>
      <c r="I3" s="231"/>
      <c r="J3" s="231"/>
      <c r="K3" s="231"/>
      <c r="L3" s="231"/>
      <c r="M3" s="231"/>
      <c r="N3" s="231"/>
      <c r="O3" s="231"/>
      <c r="P3" s="231"/>
      <c r="Q3" s="231"/>
      <c r="R3" s="231"/>
      <c r="S3" s="231"/>
      <c r="T3" s="231"/>
      <c r="U3" s="231"/>
    </row>
    <row r="4" spans="1:43" s="235" customFormat="1" ht="5.25" customHeight="1" x14ac:dyDescent="0.2">
      <c r="A4" s="233"/>
      <c r="B4" s="233"/>
      <c r="C4" s="233"/>
      <c r="D4" s="234"/>
      <c r="E4" s="234"/>
      <c r="F4" s="234"/>
      <c r="G4" s="234"/>
      <c r="H4" s="234"/>
      <c r="I4" s="234"/>
      <c r="J4" s="234"/>
      <c r="K4" s="234"/>
      <c r="L4" s="234"/>
      <c r="M4" s="234"/>
      <c r="N4" s="234"/>
      <c r="O4" s="234"/>
      <c r="P4" s="234"/>
      <c r="Q4" s="234"/>
      <c r="R4" s="234"/>
      <c r="S4" s="234"/>
      <c r="T4" s="234"/>
      <c r="U4" s="234"/>
    </row>
    <row r="5" spans="1:43" s="238" customFormat="1" ht="3.75" customHeight="1" x14ac:dyDescent="0.2">
      <c r="A5" s="236"/>
      <c r="B5" s="237"/>
      <c r="C5" s="237"/>
      <c r="D5" s="237"/>
      <c r="E5" s="237"/>
      <c r="F5" s="237"/>
      <c r="G5" s="237"/>
      <c r="H5" s="237"/>
      <c r="I5" s="237"/>
      <c r="J5" s="237"/>
      <c r="K5" s="237"/>
      <c r="L5" s="237"/>
      <c r="M5" s="237"/>
      <c r="N5" s="237"/>
      <c r="O5" s="237"/>
      <c r="P5" s="237"/>
      <c r="Q5" s="237"/>
      <c r="R5" s="237"/>
      <c r="S5" s="237"/>
    </row>
    <row r="6" spans="1:43" ht="15.75" customHeight="1" x14ac:dyDescent="0.2">
      <c r="A6" s="558"/>
      <c r="B6" s="534"/>
      <c r="C6" s="689"/>
      <c r="D6" s="534"/>
      <c r="E6" s="534"/>
      <c r="F6" s="534"/>
      <c r="G6" s="534"/>
      <c r="H6" s="534"/>
      <c r="I6" s="534"/>
      <c r="J6" s="534"/>
      <c r="K6" s="534"/>
      <c r="L6" s="534"/>
      <c r="M6" s="534"/>
      <c r="N6" s="534"/>
      <c r="O6" s="534"/>
      <c r="P6" s="534"/>
      <c r="Q6" s="534"/>
      <c r="R6" s="534"/>
      <c r="S6" s="534"/>
      <c r="T6" s="534"/>
      <c r="U6" s="534"/>
      <c r="V6" s="534"/>
      <c r="W6" s="534"/>
      <c r="X6" s="534"/>
      <c r="Y6" s="534"/>
      <c r="Z6" s="534"/>
      <c r="AA6" s="534"/>
      <c r="AB6" s="534"/>
      <c r="AC6" s="558"/>
      <c r="AD6" s="558"/>
      <c r="AE6" s="534"/>
      <c r="AF6" s="534"/>
      <c r="AG6" s="534"/>
      <c r="AH6" s="534"/>
      <c r="AI6" s="534"/>
      <c r="AJ6" s="534"/>
      <c r="AK6" s="534"/>
      <c r="AL6" s="534"/>
      <c r="AM6" s="534"/>
      <c r="AN6" s="534"/>
      <c r="AO6" s="534"/>
      <c r="AP6" s="534"/>
      <c r="AQ6" s="534"/>
    </row>
    <row r="7" spans="1:43" ht="15" x14ac:dyDescent="0.2">
      <c r="A7" s="1807"/>
      <c r="B7" s="1807"/>
      <c r="C7" s="1807" t="s">
        <v>554</v>
      </c>
      <c r="D7" s="1807"/>
      <c r="E7" s="1807"/>
      <c r="F7" s="1807"/>
      <c r="G7" s="1807"/>
      <c r="H7" s="1807"/>
      <c r="I7" s="1807"/>
      <c r="J7" s="1807"/>
      <c r="K7" s="1807"/>
      <c r="L7" s="1807"/>
      <c r="M7" s="1807"/>
      <c r="N7" s="1807"/>
      <c r="O7" s="1807" t="s">
        <v>507</v>
      </c>
      <c r="P7" s="1808"/>
      <c r="Q7" s="1808"/>
      <c r="R7" s="1808"/>
      <c r="S7" s="1808"/>
      <c r="T7" s="1808"/>
      <c r="U7" s="1808"/>
      <c r="V7" s="1808"/>
      <c r="W7" s="1808"/>
      <c r="X7" s="1808"/>
      <c r="Y7" s="1808"/>
      <c r="Z7" s="1808"/>
      <c r="AA7" s="1808"/>
      <c r="AB7" s="1808"/>
      <c r="AC7" s="558"/>
      <c r="AD7" s="558"/>
      <c r="AE7" s="534"/>
      <c r="AF7" s="534"/>
      <c r="AG7" s="534"/>
      <c r="AH7" s="534"/>
      <c r="AI7" s="534"/>
      <c r="AJ7" s="534"/>
      <c r="AK7" s="534"/>
      <c r="AL7" s="534"/>
      <c r="AM7" s="534"/>
      <c r="AN7" s="534"/>
      <c r="AO7" s="534"/>
      <c r="AP7" s="534"/>
      <c r="AQ7" s="534"/>
    </row>
    <row r="8" spans="1:43" ht="34.5" customHeight="1" x14ac:dyDescent="0.2">
      <c r="A8" s="1806" t="s">
        <v>998</v>
      </c>
      <c r="B8" s="1806"/>
      <c r="C8" s="690" t="s">
        <v>508</v>
      </c>
      <c r="D8" s="1806" t="s">
        <v>509</v>
      </c>
      <c r="E8" s="1806"/>
      <c r="F8" s="1343" t="s">
        <v>510</v>
      </c>
      <c r="G8" s="1343" t="s">
        <v>511</v>
      </c>
      <c r="H8" s="1343" t="s">
        <v>563</v>
      </c>
      <c r="I8" s="1343" t="s">
        <v>512</v>
      </c>
      <c r="J8" s="1806" t="s">
        <v>513</v>
      </c>
      <c r="K8" s="1806"/>
      <c r="L8" s="1806"/>
      <c r="M8" s="1806" t="s">
        <v>1014</v>
      </c>
      <c r="N8" s="1806"/>
      <c r="O8" s="1806" t="s">
        <v>1016</v>
      </c>
      <c r="P8" s="1806"/>
      <c r="Q8" s="1806" t="s">
        <v>1017</v>
      </c>
      <c r="R8" s="1806"/>
      <c r="S8" s="1806" t="s">
        <v>1018</v>
      </c>
      <c r="T8" s="1806"/>
      <c r="U8" s="1343" t="s">
        <v>1019</v>
      </c>
      <c r="V8" s="1343" t="s">
        <v>1020</v>
      </c>
      <c r="W8" s="1809" t="s">
        <v>1021</v>
      </c>
      <c r="X8" s="1810"/>
      <c r="Y8" s="1343" t="s">
        <v>1022</v>
      </c>
      <c r="Z8" s="1343" t="s">
        <v>1023</v>
      </c>
      <c r="AA8" s="1806" t="s">
        <v>1024</v>
      </c>
      <c r="AB8" s="1806" t="s">
        <v>519</v>
      </c>
      <c r="AC8" s="558"/>
      <c r="AD8" s="558"/>
      <c r="AE8" s="534"/>
      <c r="AF8" s="534"/>
      <c r="AG8" s="534"/>
      <c r="AH8" s="534"/>
      <c r="AI8" s="534"/>
      <c r="AJ8" s="534"/>
      <c r="AK8" s="534"/>
      <c r="AL8" s="534"/>
      <c r="AM8" s="534"/>
      <c r="AN8" s="534"/>
      <c r="AO8" s="534"/>
      <c r="AP8" s="534"/>
      <c r="AQ8" s="534"/>
    </row>
    <row r="9" spans="1:43" ht="42" x14ac:dyDescent="0.2">
      <c r="A9" s="1803" t="s">
        <v>999</v>
      </c>
      <c r="B9" s="1803"/>
      <c r="C9" s="1807" t="s">
        <v>508</v>
      </c>
      <c r="D9" s="1806" t="s">
        <v>1007</v>
      </c>
      <c r="E9" s="1806" t="s">
        <v>1153</v>
      </c>
      <c r="F9" s="1806" t="s">
        <v>1008</v>
      </c>
      <c r="G9" s="1806" t="s">
        <v>1008</v>
      </c>
      <c r="H9" s="1806" t="s">
        <v>1009</v>
      </c>
      <c r="I9" s="1806" t="s">
        <v>512</v>
      </c>
      <c r="J9" s="1806" t="s">
        <v>1010</v>
      </c>
      <c r="K9" s="1806" t="s">
        <v>1011</v>
      </c>
      <c r="L9" s="1806" t="s">
        <v>1012</v>
      </c>
      <c r="M9" s="1806" t="s">
        <v>1015</v>
      </c>
      <c r="N9" s="1806" t="s">
        <v>1013</v>
      </c>
      <c r="O9" s="1806" t="s">
        <v>1025</v>
      </c>
      <c r="P9" s="1806"/>
      <c r="Q9" s="1806" t="s">
        <v>1141</v>
      </c>
      <c r="R9" s="1806"/>
      <c r="S9" s="1806" t="s">
        <v>1026</v>
      </c>
      <c r="T9" s="1806"/>
      <c r="U9" s="1343" t="s">
        <v>1027</v>
      </c>
      <c r="V9" s="1343" t="s">
        <v>1028</v>
      </c>
      <c r="W9" s="1806" t="s">
        <v>1029</v>
      </c>
      <c r="X9" s="1806"/>
      <c r="Y9" s="1343" t="s">
        <v>1030</v>
      </c>
      <c r="Z9" s="1343" t="s">
        <v>1031</v>
      </c>
      <c r="AA9" s="1806"/>
      <c r="AB9" s="1806"/>
      <c r="AC9" s="558"/>
      <c r="AD9" s="558"/>
      <c r="AE9" s="534"/>
      <c r="AF9" s="534"/>
      <c r="AG9" s="534"/>
      <c r="AH9" s="534"/>
      <c r="AI9" s="534"/>
      <c r="AJ9" s="534"/>
      <c r="AK9" s="534"/>
      <c r="AL9" s="534"/>
      <c r="AM9" s="534"/>
      <c r="AN9" s="534"/>
      <c r="AO9" s="534"/>
      <c r="AP9" s="534"/>
      <c r="AQ9" s="534"/>
    </row>
    <row r="10" spans="1:43" ht="18.75" customHeight="1" x14ac:dyDescent="0.2">
      <c r="A10" s="1803" t="s">
        <v>1000</v>
      </c>
      <c r="B10" s="1803"/>
      <c r="C10" s="1811"/>
      <c r="D10" s="1806"/>
      <c r="E10" s="1806"/>
      <c r="F10" s="1806"/>
      <c r="G10" s="1806"/>
      <c r="H10" s="1806"/>
      <c r="I10" s="1806"/>
      <c r="J10" s="1806"/>
      <c r="K10" s="1806"/>
      <c r="L10" s="1806"/>
      <c r="M10" s="1806"/>
      <c r="N10" s="1806"/>
      <c r="O10" s="1343" t="s">
        <v>337</v>
      </c>
      <c r="P10" s="1343" t="s">
        <v>338</v>
      </c>
      <c r="Q10" s="1343" t="s">
        <v>337</v>
      </c>
      <c r="R10" s="1343" t="s">
        <v>338</v>
      </c>
      <c r="S10" s="1343" t="s">
        <v>337</v>
      </c>
      <c r="T10" s="1343" t="s">
        <v>338</v>
      </c>
      <c r="U10" s="1343" t="s">
        <v>339</v>
      </c>
      <c r="V10" s="1343" t="s">
        <v>339</v>
      </c>
      <c r="W10" s="1343" t="s">
        <v>337</v>
      </c>
      <c r="X10" s="1343" t="s">
        <v>338</v>
      </c>
      <c r="Y10" s="1343" t="s">
        <v>339</v>
      </c>
      <c r="Z10" s="1343" t="s">
        <v>339</v>
      </c>
      <c r="AA10" s="1343" t="s">
        <v>339</v>
      </c>
      <c r="AB10" s="1343" t="s">
        <v>339</v>
      </c>
      <c r="AC10" s="558"/>
      <c r="AD10" s="558"/>
      <c r="AE10" s="534"/>
      <c r="AF10" s="534"/>
      <c r="AG10" s="534"/>
      <c r="AH10" s="534"/>
      <c r="AI10" s="534"/>
      <c r="AJ10" s="534"/>
      <c r="AK10" s="534"/>
      <c r="AL10" s="534"/>
      <c r="AM10" s="534"/>
      <c r="AN10" s="534"/>
      <c r="AO10" s="534"/>
      <c r="AP10" s="534"/>
      <c r="AQ10" s="534"/>
    </row>
    <row r="11" spans="1:43" ht="18" x14ac:dyDescent="0.2">
      <c r="A11" s="1804" t="s">
        <v>1006</v>
      </c>
      <c r="B11" s="1342" t="s">
        <v>1001</v>
      </c>
      <c r="C11" s="1349">
        <v>0.20200000000000001</v>
      </c>
      <c r="D11" s="1349">
        <v>0.22700000000000001</v>
      </c>
      <c r="E11" s="1349">
        <v>0.23100000000000001</v>
      </c>
      <c r="F11" s="1349">
        <v>0.26700000000000002</v>
      </c>
      <c r="G11" s="1349">
        <v>0.26700000000000002</v>
      </c>
      <c r="H11" s="1349">
        <v>0.249</v>
      </c>
      <c r="I11" s="1349">
        <v>0.36399999999999999</v>
      </c>
      <c r="J11" s="1349">
        <v>0.35399999999999998</v>
      </c>
      <c r="K11" s="1349">
        <v>0.34100000000000003</v>
      </c>
      <c r="L11" s="1349">
        <v>0.34599999999999997</v>
      </c>
      <c r="M11" s="1349">
        <v>0.33</v>
      </c>
      <c r="N11" s="1349">
        <v>0.38200000000000001</v>
      </c>
      <c r="O11" s="1349">
        <v>0</v>
      </c>
      <c r="P11" s="1349">
        <v>0.28699999999999998</v>
      </c>
      <c r="Q11" s="1349">
        <v>0</v>
      </c>
      <c r="R11" s="1349">
        <v>0.255</v>
      </c>
      <c r="S11" s="1349">
        <v>0</v>
      </c>
      <c r="T11" s="1349">
        <v>0.255</v>
      </c>
      <c r="U11" s="1349">
        <v>0.19700000000000001</v>
      </c>
      <c r="V11" s="1350">
        <v>0</v>
      </c>
      <c r="W11" s="1350">
        <v>0</v>
      </c>
      <c r="X11" s="1350">
        <v>0.40300000000000002</v>
      </c>
      <c r="Y11" s="1350">
        <v>0.40300000000000002</v>
      </c>
      <c r="Z11" s="1350">
        <v>0.36</v>
      </c>
      <c r="AA11" s="1351" t="s">
        <v>339</v>
      </c>
      <c r="AB11" s="1351" t="s">
        <v>339</v>
      </c>
      <c r="AC11" s="558"/>
      <c r="AD11" s="558"/>
      <c r="AE11" s="534"/>
      <c r="AF11" s="534"/>
      <c r="AG11" s="534"/>
      <c r="AH11" s="534"/>
      <c r="AI11" s="534"/>
      <c r="AJ11" s="534"/>
      <c r="AK11" s="534"/>
      <c r="AL11" s="534"/>
      <c r="AM11" s="534"/>
      <c r="AN11" s="534"/>
      <c r="AO11" s="534"/>
      <c r="AP11" s="534"/>
      <c r="AQ11" s="534"/>
    </row>
    <row r="12" spans="1:43" ht="18" x14ac:dyDescent="0.2">
      <c r="A12" s="1804"/>
      <c r="B12" s="1342" t="s">
        <v>1002</v>
      </c>
      <c r="C12" s="1349">
        <v>0.20200000000000001</v>
      </c>
      <c r="D12" s="1349">
        <v>0.22700000000000001</v>
      </c>
      <c r="E12" s="1349">
        <v>0.23200000000000001</v>
      </c>
      <c r="F12" s="1349">
        <v>0.26800000000000002</v>
      </c>
      <c r="G12" s="1349" t="s">
        <v>1038</v>
      </c>
      <c r="H12" s="1349" t="s">
        <v>1039</v>
      </c>
      <c r="I12" s="1349">
        <v>0.36499999999999999</v>
      </c>
      <c r="J12" s="1349">
        <v>0.35599999999999998</v>
      </c>
      <c r="K12" s="1349">
        <v>0.34200000000000003</v>
      </c>
      <c r="L12" s="1349">
        <v>0.34799999999999998</v>
      </c>
      <c r="M12" s="1349">
        <v>0.33700000000000002</v>
      </c>
      <c r="N12" s="1349">
        <v>0.38300000000000001</v>
      </c>
      <c r="O12" s="1349">
        <v>1E-3</v>
      </c>
      <c r="P12" s="1349">
        <v>0.30199999999999999</v>
      </c>
      <c r="Q12" s="1349">
        <v>1E-3</v>
      </c>
      <c r="R12" s="1349">
        <v>0.25600000000000001</v>
      </c>
      <c r="S12" s="1349">
        <v>1E-3</v>
      </c>
      <c r="T12" s="1349">
        <v>0.25600000000000001</v>
      </c>
      <c r="U12" s="1349">
        <v>0.19700000000000001</v>
      </c>
      <c r="V12" s="1350">
        <v>7.0000000000000001E-3</v>
      </c>
      <c r="W12" s="1350">
        <v>7.0000000000000001E-3</v>
      </c>
      <c r="X12" s="1350">
        <v>0.41</v>
      </c>
      <c r="Y12" s="1350">
        <v>0.41</v>
      </c>
      <c r="Z12" s="1350">
        <v>0.36699999999999999</v>
      </c>
      <c r="AA12" s="1351" t="s">
        <v>339</v>
      </c>
      <c r="AB12" s="1351" t="s">
        <v>339</v>
      </c>
      <c r="AC12" s="558"/>
      <c r="AD12" s="558"/>
      <c r="AE12" s="534"/>
      <c r="AF12" s="534"/>
      <c r="AG12" s="534"/>
      <c r="AH12" s="534"/>
      <c r="AI12" s="534"/>
      <c r="AJ12" s="534"/>
      <c r="AK12" s="534"/>
      <c r="AL12" s="534"/>
      <c r="AM12" s="534"/>
      <c r="AN12" s="534"/>
      <c r="AO12" s="534"/>
      <c r="AP12" s="534"/>
      <c r="AQ12" s="534"/>
    </row>
    <row r="13" spans="1:43" ht="18" x14ac:dyDescent="0.2">
      <c r="A13" s="1804" t="s">
        <v>1003</v>
      </c>
      <c r="B13" s="1342" t="s">
        <v>1004</v>
      </c>
      <c r="C13" s="1349">
        <v>0.221</v>
      </c>
      <c r="D13" s="1349" t="s">
        <v>340</v>
      </c>
      <c r="E13" s="1349" t="s">
        <v>340</v>
      </c>
      <c r="F13" s="1349">
        <v>0.29199999999999998</v>
      </c>
      <c r="G13" s="1349">
        <v>0.29199999999999998</v>
      </c>
      <c r="H13" s="1349">
        <v>0.29899999999999999</v>
      </c>
      <c r="I13" s="1349">
        <v>0.36799999999999999</v>
      </c>
      <c r="J13" s="1349">
        <v>0.379</v>
      </c>
      <c r="K13" s="1349">
        <v>0.36599999999999999</v>
      </c>
      <c r="L13" s="1349">
        <v>0.371</v>
      </c>
      <c r="M13" s="1349">
        <v>0.18099999999999999</v>
      </c>
      <c r="N13" s="1349">
        <v>0.38600000000000001</v>
      </c>
      <c r="O13" s="1805">
        <v>0.17100000000000001</v>
      </c>
      <c r="P13" s="1805"/>
      <c r="Q13" s="1805">
        <v>0.19400000000000001</v>
      </c>
      <c r="R13" s="1805"/>
      <c r="S13" s="1805">
        <v>0.14699999999999999</v>
      </c>
      <c r="T13" s="1805"/>
      <c r="U13" s="1349" t="s">
        <v>340</v>
      </c>
      <c r="V13" s="1350">
        <v>0.107</v>
      </c>
      <c r="W13" s="1350">
        <v>6.0000000000000001E-3</v>
      </c>
      <c r="X13" s="1350">
        <v>0.40899999999999997</v>
      </c>
      <c r="Y13" s="1350">
        <v>0.193</v>
      </c>
      <c r="Z13" s="1350" t="s">
        <v>341</v>
      </c>
      <c r="AA13" s="1351" t="s">
        <v>340</v>
      </c>
      <c r="AB13" s="1351" t="s">
        <v>1040</v>
      </c>
      <c r="AC13" s="558"/>
      <c r="AD13" s="558"/>
      <c r="AE13" s="534"/>
      <c r="AF13" s="534"/>
      <c r="AG13" s="534"/>
      <c r="AH13" s="534"/>
      <c r="AI13" s="534"/>
      <c r="AJ13" s="534"/>
      <c r="AK13" s="534"/>
      <c r="AL13" s="534"/>
      <c r="AM13" s="534"/>
      <c r="AN13" s="534"/>
      <c r="AO13" s="534"/>
      <c r="AP13" s="534"/>
      <c r="AQ13" s="534"/>
    </row>
    <row r="14" spans="1:43" ht="18" x14ac:dyDescent="0.2">
      <c r="A14" s="1804"/>
      <c r="B14" s="1342" t="s">
        <v>1005</v>
      </c>
      <c r="C14" s="1349">
        <v>0.23699999999999999</v>
      </c>
      <c r="D14" s="1349" t="s">
        <v>340</v>
      </c>
      <c r="E14" s="1349" t="s">
        <v>340</v>
      </c>
      <c r="F14" s="1349">
        <v>0.30499999999999999</v>
      </c>
      <c r="G14" s="1349">
        <v>0.30499999999999999</v>
      </c>
      <c r="H14" s="1349">
        <v>0.307</v>
      </c>
      <c r="I14" s="1349">
        <v>0.375</v>
      </c>
      <c r="J14" s="1349">
        <v>0.39300000000000002</v>
      </c>
      <c r="K14" s="1349">
        <v>0.38</v>
      </c>
      <c r="L14" s="1349">
        <v>0.38500000000000001</v>
      </c>
      <c r="M14" s="1349">
        <v>0.17399999999999999</v>
      </c>
      <c r="N14" s="1349">
        <v>0.39200000000000002</v>
      </c>
      <c r="O14" s="1805" t="s">
        <v>1041</v>
      </c>
      <c r="P14" s="1805"/>
      <c r="Q14" s="1805" t="s">
        <v>1042</v>
      </c>
      <c r="R14" s="1805"/>
      <c r="S14" s="1805" t="s">
        <v>1043</v>
      </c>
      <c r="T14" s="1805"/>
      <c r="U14" s="1349" t="s">
        <v>340</v>
      </c>
      <c r="V14" s="1350">
        <v>0.106</v>
      </c>
      <c r="W14" s="1349">
        <v>1.2999999999999999E-2</v>
      </c>
      <c r="X14" s="1349" t="s">
        <v>1044</v>
      </c>
      <c r="Y14" s="1350">
        <v>0.184</v>
      </c>
      <c r="Z14" s="1349" t="s">
        <v>341</v>
      </c>
      <c r="AA14" s="1351" t="s">
        <v>340</v>
      </c>
      <c r="AB14" s="1351" t="s">
        <v>1040</v>
      </c>
      <c r="AC14" s="558"/>
      <c r="AD14" s="558"/>
      <c r="AE14" s="534"/>
      <c r="AF14" s="534"/>
      <c r="AG14" s="534"/>
      <c r="AH14" s="534"/>
      <c r="AI14" s="534"/>
      <c r="AJ14" s="534"/>
      <c r="AK14" s="534"/>
      <c r="AL14" s="534"/>
      <c r="AM14" s="534"/>
      <c r="AN14" s="534"/>
      <c r="AO14" s="534"/>
      <c r="AP14" s="534"/>
      <c r="AQ14" s="534"/>
    </row>
    <row r="15" spans="1:43" x14ac:dyDescent="0.2">
      <c r="A15" s="558"/>
      <c r="B15" s="558"/>
      <c r="C15" s="558"/>
      <c r="D15" s="558"/>
      <c r="E15" s="558"/>
      <c r="F15" s="558"/>
      <c r="G15" s="558"/>
      <c r="H15" s="558"/>
      <c r="I15" s="558"/>
      <c r="J15" s="558"/>
      <c r="K15" s="558"/>
      <c r="L15" s="558"/>
      <c r="M15" s="558"/>
      <c r="N15" s="558"/>
      <c r="O15" s="558"/>
      <c r="P15" s="558"/>
      <c r="Q15" s="558"/>
      <c r="R15" s="558"/>
      <c r="S15" s="558"/>
      <c r="T15" s="558"/>
      <c r="U15" s="558"/>
      <c r="V15" s="558"/>
      <c r="W15" s="558"/>
      <c r="X15" s="558"/>
      <c r="Y15" s="558"/>
      <c r="Z15" s="558"/>
      <c r="AA15" s="558"/>
      <c r="AB15" s="558"/>
      <c r="AC15" s="558"/>
      <c r="AD15" s="558"/>
      <c r="AE15" s="534"/>
      <c r="AF15" s="534"/>
      <c r="AG15" s="534"/>
      <c r="AH15" s="534"/>
      <c r="AI15" s="534"/>
      <c r="AJ15" s="534"/>
      <c r="AK15" s="534"/>
      <c r="AL15" s="534"/>
      <c r="AM15" s="534"/>
      <c r="AN15" s="534"/>
      <c r="AO15" s="534"/>
      <c r="AP15" s="534"/>
      <c r="AQ15" s="534"/>
    </row>
    <row r="16" spans="1:43" s="692" customFormat="1" x14ac:dyDescent="0.2">
      <c r="A16" s="691"/>
      <c r="B16" s="691"/>
      <c r="C16" s="558" t="s">
        <v>1157</v>
      </c>
      <c r="D16" s="691"/>
      <c r="E16" s="691"/>
      <c r="F16" s="691"/>
      <c r="G16" s="691"/>
      <c r="H16" s="691"/>
      <c r="I16" s="691"/>
      <c r="J16" s="691"/>
      <c r="K16" s="691"/>
      <c r="L16" s="691"/>
      <c r="M16" s="691"/>
      <c r="N16" s="691"/>
      <c r="O16" s="691"/>
      <c r="P16" s="691"/>
      <c r="Q16" s="691"/>
      <c r="R16" s="691"/>
      <c r="S16" s="691"/>
      <c r="T16" s="691"/>
      <c r="U16" s="691"/>
      <c r="V16" s="691"/>
      <c r="W16" s="691"/>
      <c r="X16" s="691"/>
      <c r="Y16" s="691"/>
      <c r="Z16" s="691"/>
      <c r="AA16" s="691"/>
      <c r="AB16" s="691"/>
      <c r="AC16" s="691"/>
      <c r="AD16" s="691"/>
      <c r="AE16" s="691"/>
      <c r="AF16" s="691"/>
      <c r="AG16" s="691"/>
      <c r="AH16" s="691"/>
      <c r="AI16" s="691"/>
      <c r="AJ16" s="691"/>
      <c r="AK16" s="691"/>
      <c r="AL16" s="691"/>
      <c r="AM16" s="691"/>
      <c r="AN16" s="691"/>
      <c r="AO16" s="691"/>
      <c r="AP16" s="691"/>
      <c r="AQ16" s="691"/>
    </row>
    <row r="17" spans="1:43" s="692" customFormat="1" x14ac:dyDescent="0.2">
      <c r="A17" s="691"/>
      <c r="B17" s="691"/>
      <c r="C17" s="1370" t="s">
        <v>1155</v>
      </c>
      <c r="D17" s="1371"/>
      <c r="E17" s="1372"/>
      <c r="F17" s="1372"/>
      <c r="G17" s="1346"/>
      <c r="H17" s="691"/>
      <c r="I17" s="691"/>
      <c r="J17" s="691"/>
      <c r="K17" s="691"/>
      <c r="L17" s="691"/>
      <c r="M17" s="691"/>
      <c r="N17" s="691"/>
      <c r="O17" s="691"/>
      <c r="P17" s="1344"/>
      <c r="Q17" s="1345"/>
      <c r="R17" s="1346"/>
      <c r="S17" s="1346"/>
      <c r="T17" s="1346"/>
      <c r="U17" s="691"/>
      <c r="V17" s="691"/>
      <c r="W17" s="691"/>
      <c r="X17" s="691"/>
      <c r="Y17" s="691"/>
      <c r="Z17" s="691"/>
      <c r="AA17" s="691"/>
      <c r="AB17" s="691"/>
      <c r="AC17" s="691"/>
      <c r="AD17" s="691"/>
      <c r="AE17" s="691"/>
      <c r="AF17" s="691"/>
      <c r="AG17" s="691"/>
      <c r="AH17" s="691"/>
      <c r="AI17" s="691"/>
      <c r="AJ17" s="691"/>
      <c r="AK17" s="691"/>
      <c r="AL17" s="691"/>
      <c r="AM17" s="691"/>
      <c r="AN17" s="691"/>
      <c r="AO17" s="691"/>
      <c r="AP17" s="691"/>
      <c r="AQ17" s="691"/>
    </row>
    <row r="18" spans="1:43" s="692" customFormat="1" x14ac:dyDescent="0.2">
      <c r="A18" s="691"/>
      <c r="B18" s="691"/>
      <c r="C18" s="1373" t="s">
        <v>1156</v>
      </c>
      <c r="D18" s="1372"/>
      <c r="E18" s="1372"/>
      <c r="F18" s="1372"/>
      <c r="G18" s="1346"/>
      <c r="H18" s="691"/>
      <c r="I18" s="691"/>
      <c r="J18" s="691"/>
      <c r="K18" s="691"/>
      <c r="L18" s="691"/>
      <c r="M18" s="691"/>
      <c r="N18" s="691"/>
      <c r="O18" s="691"/>
      <c r="P18" s="1347"/>
      <c r="Q18" s="1346"/>
      <c r="R18" s="1346"/>
      <c r="S18" s="1346"/>
      <c r="T18" s="1346"/>
      <c r="U18" s="691"/>
      <c r="V18" s="691"/>
      <c r="W18" s="691"/>
      <c r="X18" s="691"/>
      <c r="Y18" s="691"/>
      <c r="Z18" s="691"/>
      <c r="AA18" s="691"/>
      <c r="AB18" s="691"/>
      <c r="AC18" s="691"/>
      <c r="AD18" s="691"/>
      <c r="AE18" s="691"/>
      <c r="AF18" s="691"/>
      <c r="AG18" s="691"/>
      <c r="AH18" s="691"/>
      <c r="AI18" s="691"/>
      <c r="AJ18" s="691"/>
      <c r="AK18" s="691"/>
      <c r="AL18" s="691"/>
      <c r="AM18" s="691"/>
      <c r="AN18" s="691"/>
      <c r="AO18" s="691"/>
      <c r="AP18" s="691"/>
      <c r="AQ18" s="691"/>
    </row>
    <row r="19" spans="1:43" s="692" customFormat="1" x14ac:dyDescent="0.2">
      <c r="A19" s="691"/>
      <c r="B19" s="691"/>
      <c r="C19" s="691"/>
      <c r="D19" s="691"/>
      <c r="E19" s="691"/>
      <c r="F19" s="691"/>
      <c r="G19" s="691"/>
      <c r="H19" s="691"/>
      <c r="I19" s="691"/>
      <c r="J19" s="691"/>
      <c r="K19" s="691"/>
      <c r="L19" s="691"/>
      <c r="M19" s="691"/>
      <c r="N19" s="691"/>
      <c r="O19" s="691"/>
      <c r="P19" s="691"/>
      <c r="Q19" s="691"/>
      <c r="R19" s="691"/>
      <c r="S19" s="691"/>
      <c r="T19" s="691"/>
      <c r="U19" s="691"/>
      <c r="V19" s="691"/>
      <c r="W19" s="691"/>
      <c r="X19" s="691"/>
      <c r="Y19" s="691"/>
      <c r="Z19" s="691"/>
      <c r="AA19" s="691"/>
      <c r="AB19" s="691"/>
      <c r="AC19" s="691"/>
      <c r="AD19" s="691"/>
      <c r="AE19" s="691"/>
      <c r="AF19" s="691"/>
      <c r="AG19" s="691"/>
      <c r="AH19" s="691"/>
      <c r="AI19" s="691"/>
      <c r="AJ19" s="691"/>
      <c r="AK19" s="691"/>
      <c r="AL19" s="691"/>
      <c r="AM19" s="691"/>
      <c r="AN19" s="691"/>
      <c r="AO19" s="691"/>
      <c r="AP19" s="691"/>
      <c r="AQ19" s="691"/>
    </row>
    <row r="20" spans="1:43" s="692" customFormat="1" x14ac:dyDescent="0.2">
      <c r="A20" s="691"/>
      <c r="B20" s="691"/>
      <c r="C20" s="691"/>
      <c r="D20" s="691"/>
      <c r="E20" s="691"/>
      <c r="F20" s="691"/>
      <c r="G20" s="691"/>
      <c r="H20" s="691"/>
      <c r="I20" s="691"/>
      <c r="J20" s="691"/>
      <c r="K20" s="691"/>
      <c r="L20" s="691"/>
      <c r="M20" s="691"/>
      <c r="N20" s="691"/>
      <c r="O20" s="691"/>
      <c r="P20" s="691"/>
      <c r="Q20" s="691"/>
      <c r="R20" s="691"/>
      <c r="S20" s="691"/>
      <c r="T20" s="691"/>
      <c r="U20" s="691"/>
      <c r="V20" s="691"/>
      <c r="W20" s="691"/>
      <c r="X20" s="691"/>
      <c r="Y20" s="691"/>
      <c r="Z20" s="691"/>
      <c r="AA20" s="691"/>
      <c r="AB20" s="691"/>
      <c r="AC20" s="691"/>
      <c r="AD20" s="691"/>
      <c r="AE20" s="691"/>
      <c r="AF20" s="691"/>
      <c r="AG20" s="691"/>
      <c r="AH20" s="691"/>
      <c r="AI20" s="691"/>
      <c r="AJ20" s="691"/>
      <c r="AK20" s="691"/>
      <c r="AL20" s="691"/>
      <c r="AM20" s="691"/>
      <c r="AN20" s="691"/>
      <c r="AO20" s="691"/>
      <c r="AP20" s="691"/>
      <c r="AQ20" s="691"/>
    </row>
    <row r="21" spans="1:43" s="692" customFormat="1" x14ac:dyDescent="0.2">
      <c r="A21" s="691"/>
      <c r="B21" s="691"/>
      <c r="C21" s="1802" t="s">
        <v>1032</v>
      </c>
      <c r="D21" s="1802"/>
      <c r="E21" s="1802"/>
      <c r="F21" s="1802"/>
      <c r="G21" s="1802"/>
      <c r="H21" s="1802"/>
      <c r="I21" s="1802"/>
      <c r="J21" s="1802"/>
      <c r="K21" s="1802"/>
      <c r="L21" s="1802"/>
      <c r="M21" s="1802"/>
      <c r="N21" s="1802"/>
      <c r="O21" s="1802"/>
      <c r="P21" s="1802"/>
      <c r="Q21" s="1802"/>
      <c r="R21" s="1802"/>
      <c r="S21" s="1802"/>
      <c r="T21" s="1802"/>
      <c r="U21" s="1802"/>
      <c r="V21" s="1802"/>
      <c r="W21" s="1802"/>
      <c r="X21" s="1802"/>
      <c r="Y21" s="1802"/>
      <c r="Z21" s="1802"/>
      <c r="AA21" s="1802"/>
      <c r="AB21" s="1802"/>
      <c r="AC21" s="691"/>
      <c r="AD21" s="691"/>
      <c r="AE21" s="691"/>
      <c r="AF21" s="691"/>
      <c r="AG21" s="691"/>
      <c r="AH21" s="691"/>
      <c r="AI21" s="691"/>
      <c r="AJ21" s="691"/>
      <c r="AK21" s="691"/>
      <c r="AL21" s="691"/>
      <c r="AM21" s="691"/>
      <c r="AN21" s="691"/>
      <c r="AO21" s="691"/>
      <c r="AP21" s="691"/>
      <c r="AQ21" s="691"/>
    </row>
    <row r="22" spans="1:43" s="692" customFormat="1" ht="15.75" x14ac:dyDescent="0.3">
      <c r="A22" s="691"/>
      <c r="B22" s="691"/>
      <c r="C22" s="1802" t="s">
        <v>1033</v>
      </c>
      <c r="D22" s="1802"/>
      <c r="E22" s="1802"/>
      <c r="F22" s="1802"/>
      <c r="G22" s="1802"/>
      <c r="H22" s="1802"/>
      <c r="I22" s="1802"/>
      <c r="J22" s="1802"/>
      <c r="K22" s="1802"/>
      <c r="L22" s="1802"/>
      <c r="M22" s="1802"/>
      <c r="N22" s="1802"/>
      <c r="O22" s="1802"/>
      <c r="P22" s="1802"/>
      <c r="Q22" s="1802"/>
      <c r="R22" s="1802"/>
      <c r="S22" s="1802"/>
      <c r="T22" s="1802"/>
      <c r="U22" s="1802"/>
      <c r="V22" s="1802"/>
      <c r="W22" s="1802"/>
      <c r="X22" s="1802"/>
      <c r="Y22" s="1802"/>
      <c r="Z22" s="1802"/>
      <c r="AA22" s="1802"/>
      <c r="AB22" s="1802"/>
      <c r="AC22" s="691"/>
      <c r="AD22" s="691"/>
      <c r="AE22" s="691"/>
      <c r="AF22" s="691"/>
      <c r="AG22" s="691"/>
      <c r="AH22" s="691"/>
      <c r="AI22" s="691"/>
      <c r="AJ22" s="691"/>
      <c r="AK22" s="691"/>
      <c r="AL22" s="691"/>
      <c r="AM22" s="691"/>
      <c r="AN22" s="691"/>
      <c r="AO22" s="691"/>
      <c r="AP22" s="691"/>
      <c r="AQ22" s="691"/>
    </row>
    <row r="23" spans="1:43" s="692" customFormat="1" ht="15.75" x14ac:dyDescent="0.3">
      <c r="A23" s="691"/>
      <c r="B23" s="691"/>
      <c r="C23" s="1346" t="s">
        <v>1034</v>
      </c>
      <c r="D23" s="1346"/>
      <c r="E23" s="1346"/>
      <c r="F23" s="1346"/>
      <c r="G23" s="1346"/>
      <c r="H23" s="1346"/>
      <c r="I23" s="1346"/>
      <c r="J23" s="1346"/>
      <c r="K23" s="1346"/>
      <c r="L23" s="1346"/>
      <c r="M23" s="1346"/>
      <c r="N23" s="1346"/>
      <c r="O23" s="1346"/>
      <c r="P23" s="1346"/>
      <c r="Q23" s="1346"/>
      <c r="R23" s="1346"/>
      <c r="S23" s="1346"/>
      <c r="T23" s="1346"/>
      <c r="U23" s="1346"/>
      <c r="V23" s="1346"/>
      <c r="W23" s="1346"/>
      <c r="X23" s="1346"/>
      <c r="Y23" s="1346"/>
      <c r="Z23" s="1346"/>
      <c r="AA23" s="1346"/>
      <c r="AB23" s="1346"/>
      <c r="AC23" s="691"/>
      <c r="AD23" s="691"/>
      <c r="AE23" s="691"/>
      <c r="AF23" s="691"/>
      <c r="AG23" s="691"/>
      <c r="AH23" s="691"/>
      <c r="AI23" s="691"/>
      <c r="AJ23" s="691"/>
      <c r="AK23" s="691"/>
      <c r="AL23" s="691"/>
      <c r="AM23" s="691"/>
      <c r="AN23" s="691"/>
      <c r="AO23" s="691"/>
      <c r="AP23" s="691"/>
      <c r="AQ23" s="691"/>
    </row>
    <row r="24" spans="1:43" s="692" customFormat="1" x14ac:dyDescent="0.2">
      <c r="A24" s="691"/>
      <c r="B24" s="691"/>
      <c r="C24" s="1346" t="s">
        <v>1035</v>
      </c>
      <c r="D24" s="1346"/>
      <c r="E24" s="1346"/>
      <c r="F24" s="1346"/>
      <c r="G24" s="1346"/>
      <c r="H24" s="1346"/>
      <c r="I24" s="1346"/>
      <c r="J24" s="1346"/>
      <c r="K24" s="1346"/>
      <c r="L24" s="1346"/>
      <c r="M24" s="1346"/>
      <c r="N24" s="1346"/>
      <c r="O24" s="1346"/>
      <c r="P24" s="1346"/>
      <c r="Q24" s="1346"/>
      <c r="R24" s="1346"/>
      <c r="S24" s="1346"/>
      <c r="T24" s="1346"/>
      <c r="U24" s="1346"/>
      <c r="V24" s="1346"/>
      <c r="W24" s="1346"/>
      <c r="X24" s="1346"/>
      <c r="Y24" s="1346"/>
      <c r="Z24" s="1346"/>
      <c r="AA24" s="1346"/>
      <c r="AB24" s="1346"/>
      <c r="AC24" s="691"/>
      <c r="AD24" s="691"/>
      <c r="AE24" s="691"/>
      <c r="AF24" s="691"/>
      <c r="AG24" s="691"/>
      <c r="AH24" s="691"/>
      <c r="AI24" s="691"/>
      <c r="AJ24" s="691"/>
      <c r="AK24" s="691"/>
      <c r="AL24" s="691"/>
      <c r="AM24" s="691"/>
      <c r="AN24" s="691"/>
      <c r="AO24" s="691"/>
      <c r="AP24" s="691"/>
      <c r="AQ24" s="691"/>
    </row>
    <row r="25" spans="1:43" s="692" customFormat="1" x14ac:dyDescent="0.2">
      <c r="A25" s="691"/>
      <c r="B25" s="691"/>
      <c r="C25" s="1346" t="s">
        <v>1036</v>
      </c>
      <c r="D25" s="1346"/>
      <c r="E25" s="1346"/>
      <c r="F25" s="1346"/>
      <c r="G25" s="1346"/>
      <c r="H25" s="1346"/>
      <c r="I25" s="1346"/>
      <c r="J25" s="1346"/>
      <c r="K25" s="1346"/>
      <c r="L25" s="1346"/>
      <c r="M25" s="1346"/>
      <c r="N25" s="1346"/>
      <c r="O25" s="1346"/>
      <c r="P25" s="1346"/>
      <c r="Q25" s="1346"/>
      <c r="R25" s="1346"/>
      <c r="S25" s="1346"/>
      <c r="T25" s="1346"/>
      <c r="U25" s="1346"/>
      <c r="V25" s="1346"/>
      <c r="W25" s="1346"/>
      <c r="X25" s="1346"/>
      <c r="Y25" s="1346"/>
      <c r="Z25" s="1346"/>
      <c r="AA25" s="1346"/>
      <c r="AB25" s="1346"/>
      <c r="AC25" s="691"/>
      <c r="AD25" s="691"/>
      <c r="AE25" s="691"/>
      <c r="AF25" s="691"/>
      <c r="AG25" s="691"/>
      <c r="AH25" s="691"/>
      <c r="AI25" s="691"/>
      <c r="AJ25" s="691"/>
      <c r="AK25" s="691"/>
      <c r="AL25" s="691"/>
      <c r="AM25" s="691"/>
      <c r="AN25" s="691"/>
      <c r="AO25" s="691"/>
      <c r="AP25" s="691"/>
      <c r="AQ25" s="691"/>
    </row>
    <row r="26" spans="1:43" s="692" customFormat="1" x14ac:dyDescent="0.2">
      <c r="A26" s="691"/>
      <c r="B26" s="691"/>
      <c r="C26" s="1346" t="s">
        <v>1152</v>
      </c>
      <c r="D26" s="1346"/>
      <c r="E26" s="1346"/>
      <c r="F26" s="1346"/>
      <c r="G26" s="1346"/>
      <c r="H26" s="1346"/>
      <c r="I26" s="1346"/>
      <c r="J26" s="1346"/>
      <c r="K26" s="1346"/>
      <c r="L26" s="1346"/>
      <c r="M26" s="1346"/>
      <c r="N26" s="1346"/>
      <c r="O26" s="1346"/>
      <c r="P26" s="1346"/>
      <c r="Q26" s="1346"/>
      <c r="R26" s="1346"/>
      <c r="S26" s="1346"/>
      <c r="T26" s="1346"/>
      <c r="U26" s="1346"/>
      <c r="V26" s="1346"/>
      <c r="W26" s="1346"/>
      <c r="X26" s="1346"/>
      <c r="Y26" s="1346"/>
      <c r="Z26" s="1346"/>
      <c r="AA26" s="1346"/>
      <c r="AB26" s="1346"/>
      <c r="AC26" s="691"/>
      <c r="AD26" s="691"/>
      <c r="AE26" s="691"/>
      <c r="AF26" s="691"/>
      <c r="AG26" s="691"/>
      <c r="AH26" s="691"/>
      <c r="AI26" s="691"/>
      <c r="AJ26" s="691"/>
      <c r="AK26" s="691"/>
      <c r="AL26" s="691"/>
      <c r="AM26" s="691"/>
      <c r="AN26" s="691"/>
      <c r="AO26" s="691"/>
      <c r="AP26" s="691"/>
      <c r="AQ26" s="691"/>
    </row>
    <row r="27" spans="1:43" s="692" customFormat="1" x14ac:dyDescent="0.2">
      <c r="A27" s="691"/>
      <c r="B27" s="691"/>
      <c r="C27" s="1346" t="s">
        <v>1037</v>
      </c>
      <c r="D27" s="1346"/>
      <c r="E27" s="1346"/>
      <c r="F27" s="1346"/>
      <c r="G27" s="1346"/>
      <c r="H27" s="1346"/>
      <c r="I27" s="1346"/>
      <c r="J27" s="1346"/>
      <c r="K27" s="1346"/>
      <c r="L27" s="1346"/>
      <c r="M27" s="1346"/>
      <c r="N27" s="1346"/>
      <c r="O27" s="1346"/>
      <c r="P27" s="1346"/>
      <c r="Q27" s="1346"/>
      <c r="R27" s="1346"/>
      <c r="S27" s="1346"/>
      <c r="T27" s="1346"/>
      <c r="U27" s="1346"/>
      <c r="V27" s="1346"/>
      <c r="W27" s="1346"/>
      <c r="X27" s="1346"/>
      <c r="Y27" s="1346"/>
      <c r="Z27" s="1346"/>
      <c r="AA27" s="1346"/>
      <c r="AB27" s="1346"/>
      <c r="AC27" s="691"/>
      <c r="AD27" s="691"/>
      <c r="AE27" s="691"/>
      <c r="AF27" s="691"/>
      <c r="AG27" s="691"/>
      <c r="AH27" s="691"/>
      <c r="AI27" s="691"/>
      <c r="AJ27" s="691"/>
      <c r="AK27" s="691"/>
      <c r="AL27" s="691"/>
      <c r="AM27" s="691"/>
      <c r="AN27" s="691"/>
      <c r="AO27" s="691"/>
      <c r="AP27" s="691"/>
      <c r="AQ27" s="691"/>
    </row>
    <row r="28" spans="1:43" s="692" customFormat="1" x14ac:dyDescent="0.2">
      <c r="A28" s="691"/>
      <c r="B28" s="691"/>
      <c r="C28" s="1346" t="s">
        <v>1139</v>
      </c>
      <c r="D28" s="1348"/>
      <c r="E28" s="1346"/>
      <c r="F28" s="1346"/>
      <c r="G28" s="1346"/>
      <c r="H28" s="1346"/>
      <c r="I28" s="1346"/>
      <c r="J28" s="1346"/>
      <c r="K28" s="1346"/>
      <c r="L28" s="1346"/>
      <c r="M28" s="1346"/>
      <c r="N28" s="1346"/>
      <c r="O28" s="1346"/>
      <c r="P28" s="1346"/>
      <c r="Q28" s="1346"/>
      <c r="R28" s="1346"/>
      <c r="S28" s="1346"/>
      <c r="T28" s="1346"/>
      <c r="U28" s="1346"/>
      <c r="V28" s="1346"/>
      <c r="W28" s="1346"/>
      <c r="X28" s="1346"/>
      <c r="Y28" s="1346"/>
      <c r="Z28" s="1346"/>
      <c r="AA28" s="1346"/>
      <c r="AB28" s="1346"/>
      <c r="AC28" s="691"/>
      <c r="AD28" s="691"/>
      <c r="AE28" s="691"/>
      <c r="AF28" s="691"/>
      <c r="AG28" s="691"/>
      <c r="AH28" s="691"/>
      <c r="AI28" s="691"/>
      <c r="AJ28" s="691"/>
      <c r="AK28" s="691"/>
      <c r="AL28" s="691"/>
      <c r="AM28" s="691"/>
      <c r="AN28" s="691"/>
      <c r="AO28" s="691"/>
      <c r="AP28" s="691"/>
      <c r="AQ28" s="691"/>
    </row>
    <row r="29" spans="1:43" s="692" customFormat="1" x14ac:dyDescent="0.2">
      <c r="A29" s="691"/>
      <c r="B29" s="691"/>
      <c r="C29" s="691" t="s">
        <v>1140</v>
      </c>
      <c r="D29" s="691"/>
      <c r="E29" s="691"/>
      <c r="F29" s="691"/>
      <c r="G29" s="691"/>
      <c r="H29" s="691"/>
      <c r="I29" s="691"/>
      <c r="J29" s="691"/>
      <c r="K29" s="691"/>
      <c r="L29" s="691"/>
      <c r="M29" s="691"/>
      <c r="N29" s="691"/>
      <c r="O29" s="691"/>
      <c r="P29" s="691"/>
      <c r="Q29" s="691"/>
      <c r="R29" s="691"/>
      <c r="S29" s="691"/>
      <c r="T29" s="691"/>
      <c r="U29" s="691"/>
      <c r="V29" s="691"/>
      <c r="W29" s="691"/>
      <c r="X29" s="691"/>
      <c r="Y29" s="691"/>
      <c r="Z29" s="691"/>
      <c r="AA29" s="691"/>
      <c r="AB29" s="691"/>
      <c r="AC29" s="691"/>
      <c r="AD29" s="691"/>
      <c r="AE29" s="691"/>
      <c r="AF29" s="691"/>
      <c r="AG29" s="691"/>
      <c r="AH29" s="691"/>
      <c r="AI29" s="691"/>
      <c r="AJ29" s="691"/>
      <c r="AK29" s="691"/>
      <c r="AL29" s="691"/>
      <c r="AM29" s="691"/>
      <c r="AN29" s="691"/>
      <c r="AO29" s="691"/>
      <c r="AP29" s="691"/>
      <c r="AQ29" s="691"/>
    </row>
    <row r="30" spans="1:43" s="692" customFormat="1" x14ac:dyDescent="0.2">
      <c r="A30" s="691"/>
      <c r="B30" s="691"/>
      <c r="C30" s="691"/>
      <c r="D30" s="691"/>
      <c r="E30" s="691"/>
      <c r="F30" s="691"/>
      <c r="G30" s="691"/>
      <c r="H30" s="691"/>
      <c r="I30" s="691"/>
      <c r="J30" s="691"/>
      <c r="K30" s="691"/>
      <c r="L30" s="691"/>
      <c r="M30" s="691"/>
      <c r="N30" s="691"/>
      <c r="O30" s="691"/>
      <c r="P30" s="691"/>
      <c r="Q30" s="691"/>
      <c r="R30" s="691"/>
      <c r="S30" s="691"/>
      <c r="T30" s="691"/>
      <c r="U30" s="691"/>
      <c r="V30" s="691"/>
      <c r="W30" s="691"/>
      <c r="X30" s="691"/>
      <c r="Y30" s="691"/>
      <c r="Z30" s="691"/>
      <c r="AA30" s="691"/>
      <c r="AB30" s="691"/>
      <c r="AC30" s="691"/>
      <c r="AD30" s="691"/>
      <c r="AE30" s="691"/>
      <c r="AF30" s="691"/>
      <c r="AG30" s="691"/>
      <c r="AH30" s="691"/>
      <c r="AI30" s="691"/>
      <c r="AJ30" s="691"/>
      <c r="AK30" s="691"/>
      <c r="AL30" s="691"/>
      <c r="AM30" s="691"/>
      <c r="AN30" s="691"/>
      <c r="AO30" s="691"/>
      <c r="AP30" s="691"/>
      <c r="AQ30" s="691"/>
    </row>
    <row r="31" spans="1:43" x14ac:dyDescent="0.2">
      <c r="A31" s="558"/>
      <c r="B31" s="558"/>
      <c r="C31" s="558"/>
      <c r="D31" s="558"/>
      <c r="E31" s="558"/>
      <c r="F31" s="558"/>
      <c r="G31" s="558"/>
      <c r="H31" s="558"/>
      <c r="I31" s="558"/>
      <c r="J31" s="558"/>
      <c r="K31" s="558"/>
      <c r="L31" s="558"/>
      <c r="M31" s="558"/>
      <c r="N31" s="558"/>
      <c r="O31" s="558"/>
      <c r="P31" s="558"/>
      <c r="Q31" s="558"/>
      <c r="R31" s="558"/>
      <c r="S31" s="558"/>
      <c r="T31" s="558"/>
      <c r="U31" s="558"/>
      <c r="V31" s="558"/>
      <c r="W31" s="558"/>
      <c r="X31" s="558"/>
      <c r="Y31" s="558"/>
      <c r="Z31" s="558"/>
      <c r="AA31" s="558"/>
      <c r="AB31" s="558"/>
      <c r="AC31" s="558"/>
      <c r="AD31" s="558"/>
      <c r="AE31" s="558"/>
    </row>
    <row r="32" spans="1:43" x14ac:dyDescent="0.2">
      <c r="A32" s="558"/>
      <c r="B32" s="558"/>
      <c r="C32" s="558"/>
      <c r="D32" s="558"/>
      <c r="E32" s="558"/>
      <c r="F32" s="558"/>
      <c r="G32" s="558"/>
      <c r="H32" s="558"/>
      <c r="I32" s="558"/>
      <c r="J32" s="558"/>
      <c r="K32" s="558"/>
      <c r="L32" s="558"/>
      <c r="M32" s="558"/>
      <c r="N32" s="558"/>
      <c r="O32" s="558"/>
      <c r="P32" s="558"/>
      <c r="Q32" s="558"/>
      <c r="R32" s="558"/>
      <c r="S32" s="558"/>
      <c r="T32" s="558"/>
      <c r="U32" s="558"/>
      <c r="V32" s="558"/>
      <c r="W32" s="558"/>
      <c r="X32" s="558"/>
      <c r="Y32" s="558"/>
      <c r="Z32" s="558"/>
      <c r="AA32" s="558"/>
      <c r="AB32" s="558"/>
      <c r="AC32" s="558"/>
      <c r="AD32" s="558"/>
      <c r="AE32" s="558"/>
    </row>
    <row r="33" spans="1:31" s="1027" customFormat="1" x14ac:dyDescent="0.2">
      <c r="A33" s="1368"/>
      <c r="B33" s="1368"/>
      <c r="C33" s="1368"/>
      <c r="D33" s="1368"/>
      <c r="E33" s="1368"/>
      <c r="F33" s="1368"/>
      <c r="G33" s="1368"/>
      <c r="H33" s="1368"/>
      <c r="I33" s="1368"/>
      <c r="J33" s="1368"/>
      <c r="K33" s="1368"/>
      <c r="L33" s="1368"/>
      <c r="M33" s="1368"/>
      <c r="N33" s="1368"/>
      <c r="O33" s="1368"/>
      <c r="P33" s="1368"/>
      <c r="Q33" s="1368"/>
      <c r="R33" s="1368"/>
      <c r="S33" s="1368"/>
      <c r="T33" s="1368"/>
      <c r="U33" s="1368"/>
      <c r="V33" s="1368"/>
      <c r="W33" s="1368"/>
      <c r="X33" s="1368"/>
      <c r="Y33" s="1368"/>
      <c r="Z33" s="1368"/>
      <c r="AA33" s="1368"/>
      <c r="AB33" s="1368"/>
      <c r="AC33" s="1368"/>
      <c r="AD33" s="1368"/>
      <c r="AE33" s="1368"/>
    </row>
    <row r="34" spans="1:31" s="1027" customFormat="1" x14ac:dyDescent="0.2">
      <c r="A34" s="1368"/>
      <c r="B34" s="1368"/>
      <c r="C34" s="1368"/>
      <c r="D34" s="1368"/>
      <c r="E34" s="1368"/>
      <c r="F34" s="1368"/>
      <c r="G34" s="1368"/>
      <c r="H34" s="1368"/>
      <c r="I34" s="1368"/>
      <c r="J34" s="1368"/>
      <c r="K34" s="1368"/>
      <c r="L34" s="1368"/>
      <c r="M34" s="1368"/>
      <c r="N34" s="1368"/>
      <c r="O34" s="1368"/>
      <c r="P34" s="1368"/>
      <c r="Q34" s="1368"/>
      <c r="R34" s="1368"/>
      <c r="S34" s="1368"/>
      <c r="T34" s="1368"/>
      <c r="U34" s="1368"/>
      <c r="V34" s="1368"/>
      <c r="W34" s="1368"/>
      <c r="X34" s="1368"/>
      <c r="Y34" s="1368"/>
      <c r="Z34" s="1368"/>
      <c r="AA34" s="1368"/>
      <c r="AB34" s="1368"/>
      <c r="AC34" s="1368"/>
      <c r="AD34" s="1368"/>
      <c r="AE34" s="1368"/>
    </row>
    <row r="35" spans="1:31" s="1027" customFormat="1" x14ac:dyDescent="0.2">
      <c r="A35" s="1368"/>
      <c r="B35" s="1368"/>
      <c r="C35" s="1368"/>
      <c r="D35" s="1368"/>
      <c r="E35" s="1368"/>
      <c r="F35" s="1368"/>
      <c r="G35" s="1368"/>
      <c r="H35" s="1368"/>
      <c r="I35" s="1368"/>
      <c r="J35" s="1368"/>
      <c r="K35" s="1368"/>
      <c r="L35" s="1368"/>
      <c r="M35" s="1368"/>
      <c r="N35" s="1368"/>
      <c r="O35" s="1368"/>
      <c r="P35" s="1368"/>
      <c r="Q35" s="1368"/>
      <c r="R35" s="1368"/>
      <c r="S35" s="1368"/>
      <c r="T35" s="1368"/>
      <c r="U35" s="1368"/>
      <c r="V35" s="1368"/>
      <c r="W35" s="1368"/>
      <c r="X35" s="1368"/>
      <c r="Y35" s="1368"/>
      <c r="Z35" s="1368"/>
      <c r="AA35" s="1368"/>
      <c r="AB35" s="1368"/>
      <c r="AC35" s="1368"/>
      <c r="AD35" s="1368"/>
      <c r="AE35" s="1368"/>
    </row>
    <row r="36" spans="1:31" s="1027" customFormat="1" x14ac:dyDescent="0.2">
      <c r="A36" s="1368"/>
      <c r="B36" s="1368"/>
      <c r="C36" s="1368"/>
      <c r="D36" s="1368"/>
      <c r="E36" s="1368"/>
      <c r="F36" s="1368"/>
      <c r="G36" s="1368"/>
      <c r="H36" s="1368"/>
      <c r="I36" s="1368"/>
      <c r="J36" s="1368"/>
      <c r="K36" s="1368"/>
      <c r="L36" s="1368"/>
      <c r="M36" s="1368"/>
      <c r="N36" s="1368"/>
      <c r="O36" s="1368"/>
      <c r="P36" s="1368"/>
      <c r="Q36" s="1368"/>
      <c r="R36" s="1368"/>
      <c r="S36" s="1368"/>
      <c r="T36" s="1368"/>
      <c r="U36" s="1368"/>
      <c r="V36" s="1368"/>
      <c r="W36" s="1368"/>
      <c r="X36" s="1368"/>
      <c r="Y36" s="1368"/>
      <c r="Z36" s="1368"/>
      <c r="AA36" s="1368"/>
      <c r="AB36" s="1368"/>
      <c r="AC36" s="1368"/>
      <c r="AD36" s="1368"/>
      <c r="AE36" s="1368"/>
    </row>
    <row r="37" spans="1:31" s="1027" customFormat="1" x14ac:dyDescent="0.2">
      <c r="A37" s="1368"/>
      <c r="B37" s="1368"/>
      <c r="C37" s="1368"/>
      <c r="D37" s="1368"/>
      <c r="E37" s="1368"/>
      <c r="F37" s="1368"/>
      <c r="G37" s="1368"/>
      <c r="H37" s="1368"/>
      <c r="I37" s="1368"/>
      <c r="J37" s="1368"/>
      <c r="K37" s="1368"/>
      <c r="L37" s="1368"/>
      <c r="M37" s="1368"/>
      <c r="N37" s="1368"/>
      <c r="O37" s="1368"/>
      <c r="P37" s="1368"/>
      <c r="Q37" s="1368"/>
      <c r="R37" s="1368"/>
      <c r="S37" s="1368"/>
      <c r="T37" s="1368"/>
      <c r="U37" s="1368"/>
      <c r="V37" s="1368"/>
      <c r="W37" s="1368"/>
      <c r="X37" s="1368"/>
      <c r="Y37" s="1368"/>
      <c r="Z37" s="1368"/>
      <c r="AA37" s="1368"/>
      <c r="AB37" s="1368"/>
      <c r="AC37" s="1368"/>
      <c r="AD37" s="1368"/>
      <c r="AE37" s="1368"/>
    </row>
    <row r="38" spans="1:31" s="1027" customFormat="1" x14ac:dyDescent="0.2">
      <c r="A38" s="1368"/>
      <c r="B38" s="1368"/>
      <c r="C38" s="1368"/>
      <c r="D38" s="1368"/>
      <c r="E38" s="1368"/>
      <c r="F38" s="1368"/>
      <c r="G38" s="1368"/>
      <c r="H38" s="1368"/>
      <c r="I38" s="1368"/>
      <c r="J38" s="1368"/>
      <c r="K38" s="1368"/>
      <c r="L38" s="1368"/>
      <c r="M38" s="1368"/>
      <c r="N38" s="1368"/>
      <c r="O38" s="1368"/>
      <c r="P38" s="1368"/>
      <c r="Q38" s="1368"/>
      <c r="R38" s="1368"/>
      <c r="S38" s="1368"/>
      <c r="T38" s="1368"/>
      <c r="U38" s="1368"/>
      <c r="V38" s="1368"/>
      <c r="W38" s="1368"/>
      <c r="X38" s="1368"/>
      <c r="Y38" s="1368"/>
      <c r="Z38" s="1368"/>
      <c r="AA38" s="1368"/>
      <c r="AB38" s="1368"/>
      <c r="AC38" s="1368"/>
      <c r="AD38" s="1368"/>
      <c r="AE38" s="1368"/>
    </row>
    <row r="39" spans="1:31" s="1027" customFormat="1" x14ac:dyDescent="0.2">
      <c r="A39" s="1368"/>
      <c r="B39" s="1368"/>
      <c r="C39" s="1368"/>
      <c r="D39" s="1368"/>
      <c r="E39" s="1368"/>
      <c r="F39" s="1368"/>
      <c r="G39" s="1368"/>
      <c r="H39" s="1368"/>
      <c r="I39" s="1368"/>
      <c r="J39" s="1368"/>
      <c r="K39" s="1368"/>
      <c r="L39" s="1368"/>
      <c r="M39" s="1368"/>
      <c r="N39" s="1368"/>
      <c r="O39" s="1368"/>
      <c r="P39" s="1368"/>
      <c r="Q39" s="1368"/>
      <c r="R39" s="1368"/>
      <c r="S39" s="1368"/>
      <c r="T39" s="1368"/>
      <c r="U39" s="1368"/>
      <c r="V39" s="1368"/>
      <c r="W39" s="1368"/>
      <c r="X39" s="1368"/>
      <c r="Y39" s="1368"/>
      <c r="Z39" s="1368"/>
      <c r="AA39" s="1368"/>
      <c r="AB39" s="1368"/>
      <c r="AC39" s="1368"/>
      <c r="AD39" s="1368"/>
      <c r="AE39" s="1368"/>
    </row>
    <row r="40" spans="1:31" s="1027" customFormat="1" x14ac:dyDescent="0.2">
      <c r="A40" s="1368"/>
      <c r="B40" s="1368"/>
      <c r="C40" s="1368"/>
      <c r="D40" s="1368"/>
      <c r="E40" s="1368"/>
      <c r="F40" s="1368"/>
      <c r="G40" s="1368"/>
      <c r="H40" s="1368"/>
      <c r="I40" s="1368"/>
      <c r="J40" s="1368"/>
      <c r="K40" s="1368"/>
      <c r="L40" s="1368"/>
      <c r="M40" s="1368"/>
      <c r="N40" s="1368"/>
      <c r="O40" s="1368"/>
      <c r="P40" s="1368"/>
      <c r="Q40" s="1368"/>
      <c r="R40" s="1368"/>
      <c r="S40" s="1368"/>
      <c r="T40" s="1368"/>
      <c r="U40" s="1368"/>
      <c r="V40" s="1368"/>
      <c r="W40" s="1368"/>
      <c r="X40" s="1368"/>
      <c r="Y40" s="1368"/>
      <c r="Z40" s="1368"/>
      <c r="AA40" s="1368"/>
      <c r="AB40" s="1368"/>
      <c r="AC40" s="1368"/>
      <c r="AD40" s="1368"/>
      <c r="AE40" s="1368"/>
    </row>
    <row r="41" spans="1:31" s="1027" customFormat="1" x14ac:dyDescent="0.2">
      <c r="A41" s="1368"/>
      <c r="B41" s="1368"/>
      <c r="C41" s="1368"/>
      <c r="D41" s="1368"/>
      <c r="E41" s="1368"/>
      <c r="F41" s="1368"/>
      <c r="G41" s="1368"/>
      <c r="H41" s="1368"/>
      <c r="I41" s="1368"/>
      <c r="J41" s="1368"/>
      <c r="K41" s="1368"/>
      <c r="L41" s="1368"/>
      <c r="M41" s="1368"/>
      <c r="N41" s="1368"/>
      <c r="O41" s="1368"/>
      <c r="P41" s="1368"/>
      <c r="Q41" s="1368"/>
      <c r="R41" s="1368"/>
      <c r="S41" s="1368"/>
      <c r="T41" s="1368"/>
      <c r="U41" s="1368"/>
      <c r="V41" s="1368"/>
      <c r="W41" s="1368"/>
      <c r="X41" s="1368"/>
      <c r="Y41" s="1368"/>
      <c r="Z41" s="1368"/>
      <c r="AA41" s="1368"/>
      <c r="AB41" s="1368"/>
      <c r="AC41" s="1368"/>
      <c r="AD41" s="1368"/>
      <c r="AE41" s="1368"/>
    </row>
    <row r="42" spans="1:31" s="1027" customFormat="1" x14ac:dyDescent="0.2">
      <c r="A42" s="1368"/>
      <c r="B42" s="1368"/>
      <c r="C42" s="1368"/>
      <c r="D42" s="1368"/>
      <c r="E42" s="1368"/>
      <c r="F42" s="1368"/>
      <c r="G42" s="1368"/>
      <c r="H42" s="1368"/>
      <c r="I42" s="1368"/>
      <c r="J42" s="1368"/>
      <c r="K42" s="1368"/>
      <c r="L42" s="1368"/>
      <c r="M42" s="1368"/>
      <c r="N42" s="1368"/>
      <c r="O42" s="1368"/>
      <c r="P42" s="1368"/>
      <c r="Q42" s="1368"/>
      <c r="R42" s="1368"/>
      <c r="S42" s="1368"/>
      <c r="T42" s="1368"/>
      <c r="U42" s="1368"/>
      <c r="V42" s="1368"/>
      <c r="W42" s="1368"/>
      <c r="X42" s="1368"/>
      <c r="Y42" s="1368"/>
      <c r="Z42" s="1368"/>
      <c r="AA42" s="1368"/>
      <c r="AB42" s="1368"/>
      <c r="AC42" s="1368"/>
      <c r="AD42" s="1368"/>
      <c r="AE42" s="1368"/>
    </row>
    <row r="43" spans="1:31" s="1027" customFormat="1" x14ac:dyDescent="0.2">
      <c r="A43" s="1368"/>
      <c r="B43" s="1368"/>
      <c r="C43" s="1368"/>
      <c r="D43" s="1368"/>
      <c r="E43" s="1368"/>
      <c r="F43" s="1368"/>
      <c r="G43" s="1368"/>
      <c r="H43" s="1368"/>
      <c r="I43" s="1368"/>
      <c r="J43" s="1368"/>
      <c r="K43" s="1368"/>
      <c r="L43" s="1368"/>
      <c r="M43" s="1368"/>
      <c r="N43" s="1368"/>
      <c r="O43" s="1368"/>
      <c r="P43" s="1368"/>
      <c r="Q43" s="1368"/>
      <c r="R43" s="1368"/>
      <c r="S43" s="1368"/>
      <c r="T43" s="1368"/>
      <c r="U43" s="1368"/>
      <c r="V43" s="1368"/>
      <c r="W43" s="1368"/>
      <c r="X43" s="1368"/>
      <c r="Y43" s="1368"/>
      <c r="Z43" s="1368"/>
      <c r="AA43" s="1368"/>
      <c r="AB43" s="1368"/>
      <c r="AC43" s="1368"/>
      <c r="AD43" s="1368"/>
      <c r="AE43" s="1368"/>
    </row>
    <row r="44" spans="1:31" s="1027" customFormat="1" x14ac:dyDescent="0.2">
      <c r="A44" s="1368"/>
      <c r="B44" s="1368"/>
      <c r="C44" s="1368"/>
      <c r="D44" s="1368"/>
      <c r="E44" s="1368"/>
      <c r="F44" s="1368"/>
      <c r="G44" s="1368"/>
      <c r="H44" s="1368"/>
      <c r="I44" s="1368"/>
      <c r="J44" s="1368"/>
      <c r="K44" s="1368"/>
      <c r="L44" s="1368"/>
      <c r="M44" s="1368"/>
      <c r="N44" s="1368"/>
      <c r="O44" s="1368"/>
      <c r="P44" s="1368"/>
      <c r="Q44" s="1368"/>
      <c r="R44" s="1368"/>
      <c r="S44" s="1368"/>
      <c r="T44" s="1368"/>
      <c r="U44" s="1368"/>
      <c r="V44" s="1368"/>
      <c r="W44" s="1368"/>
      <c r="X44" s="1368"/>
      <c r="Y44" s="1368"/>
      <c r="Z44" s="1368"/>
      <c r="AA44" s="1368"/>
      <c r="AB44" s="1368"/>
      <c r="AC44" s="1368"/>
      <c r="AD44" s="1368"/>
      <c r="AE44" s="1368"/>
    </row>
    <row r="45" spans="1:31" s="1027" customFormat="1" x14ac:dyDescent="0.2">
      <c r="A45" s="1368"/>
      <c r="B45" s="1368"/>
      <c r="C45" s="1368"/>
      <c r="D45" s="1368"/>
      <c r="E45" s="1368"/>
      <c r="F45" s="1368"/>
      <c r="G45" s="1368"/>
      <c r="H45" s="1368"/>
      <c r="I45" s="1368"/>
      <c r="J45" s="1368"/>
      <c r="K45" s="1368"/>
      <c r="L45" s="1368"/>
      <c r="M45" s="1368"/>
      <c r="N45" s="1368"/>
      <c r="O45" s="1368"/>
      <c r="P45" s="1368"/>
      <c r="Q45" s="1368"/>
      <c r="R45" s="1368"/>
      <c r="S45" s="1368"/>
      <c r="T45" s="1368"/>
      <c r="U45" s="1368"/>
      <c r="V45" s="1368"/>
      <c r="W45" s="1368"/>
      <c r="X45" s="1368"/>
      <c r="Y45" s="1368"/>
      <c r="Z45" s="1368"/>
      <c r="AA45" s="1368"/>
      <c r="AB45" s="1368"/>
      <c r="AC45" s="1368"/>
      <c r="AD45" s="1368"/>
      <c r="AE45" s="1368"/>
    </row>
    <row r="46" spans="1:31" s="1027" customFormat="1" x14ac:dyDescent="0.2">
      <c r="A46" s="1368"/>
      <c r="B46" s="1368"/>
      <c r="C46" s="1368"/>
      <c r="D46" s="1368"/>
      <c r="E46" s="1368"/>
      <c r="F46" s="1368"/>
      <c r="G46" s="1368"/>
      <c r="H46" s="1368"/>
      <c r="I46" s="1368"/>
      <c r="J46" s="1368"/>
      <c r="K46" s="1368"/>
      <c r="L46" s="1368"/>
      <c r="M46" s="1368"/>
      <c r="N46" s="1368"/>
      <c r="O46" s="1368"/>
      <c r="P46" s="1368"/>
      <c r="Q46" s="1368"/>
      <c r="R46" s="1368"/>
      <c r="S46" s="1368"/>
      <c r="T46" s="1368"/>
      <c r="U46" s="1368"/>
      <c r="V46" s="1368"/>
      <c r="W46" s="1368"/>
      <c r="X46" s="1368"/>
      <c r="Y46" s="1368"/>
      <c r="Z46" s="1368"/>
      <c r="AA46" s="1368"/>
      <c r="AB46" s="1368"/>
      <c r="AC46" s="1368"/>
      <c r="AD46" s="1368"/>
      <c r="AE46" s="1368"/>
    </row>
    <row r="47" spans="1:31" s="1027" customFormat="1" x14ac:dyDescent="0.2">
      <c r="A47" s="1368"/>
      <c r="B47" s="1368"/>
      <c r="C47" s="1368"/>
      <c r="D47" s="1368"/>
      <c r="E47" s="1368"/>
      <c r="F47" s="1368"/>
      <c r="G47" s="1368"/>
      <c r="H47" s="1368"/>
      <c r="I47" s="1368"/>
      <c r="J47" s="1368"/>
      <c r="K47" s="1368"/>
      <c r="L47" s="1368"/>
      <c r="M47" s="1368"/>
      <c r="N47" s="1368"/>
      <c r="O47" s="1368"/>
      <c r="P47" s="1368"/>
      <c r="Q47" s="1368"/>
      <c r="R47" s="1368"/>
      <c r="S47" s="1368"/>
      <c r="T47" s="1368"/>
      <c r="U47" s="1368"/>
      <c r="V47" s="1368"/>
      <c r="W47" s="1368"/>
      <c r="X47" s="1368"/>
      <c r="Y47" s="1368"/>
      <c r="Z47" s="1368"/>
      <c r="AA47" s="1368"/>
      <c r="AB47" s="1368"/>
      <c r="AC47" s="1368"/>
      <c r="AD47" s="1368"/>
      <c r="AE47" s="1368"/>
    </row>
    <row r="48" spans="1:31" s="1027" customFormat="1" x14ac:dyDescent="0.2">
      <c r="A48" s="1368"/>
      <c r="B48" s="1368"/>
      <c r="C48" s="1368"/>
      <c r="D48" s="1368"/>
      <c r="E48" s="1368"/>
      <c r="F48" s="1368"/>
      <c r="G48" s="1368"/>
      <c r="H48" s="1368"/>
      <c r="I48" s="1368"/>
      <c r="J48" s="1368"/>
      <c r="K48" s="1368"/>
      <c r="L48" s="1368"/>
      <c r="M48" s="1368"/>
      <c r="N48" s="1368"/>
      <c r="O48" s="1368"/>
      <c r="P48" s="1368"/>
      <c r="Q48" s="1368"/>
      <c r="R48" s="1368"/>
      <c r="S48" s="1368"/>
      <c r="T48" s="1368"/>
      <c r="U48" s="1368"/>
      <c r="V48" s="1368"/>
      <c r="W48" s="1368"/>
      <c r="X48" s="1368"/>
      <c r="Y48" s="1368"/>
      <c r="Z48" s="1368"/>
      <c r="AA48" s="1368"/>
      <c r="AB48" s="1368"/>
      <c r="AC48" s="1368"/>
      <c r="AD48" s="1368"/>
      <c r="AE48" s="1368"/>
    </row>
    <row r="49" spans="1:31" s="1027" customFormat="1" x14ac:dyDescent="0.2">
      <c r="A49" s="1368"/>
      <c r="B49" s="1368"/>
      <c r="C49" s="1368"/>
      <c r="D49" s="1368"/>
      <c r="E49" s="1368"/>
      <c r="F49" s="1368"/>
      <c r="G49" s="1368"/>
      <c r="H49" s="1368"/>
      <c r="I49" s="1368"/>
      <c r="J49" s="1368"/>
      <c r="K49" s="1368"/>
      <c r="L49" s="1368"/>
      <c r="M49" s="1368"/>
      <c r="N49" s="1368"/>
      <c r="O49" s="1368"/>
      <c r="P49" s="1368"/>
      <c r="Q49" s="1368"/>
      <c r="R49" s="1368"/>
      <c r="S49" s="1368"/>
      <c r="T49" s="1368"/>
      <c r="U49" s="1368"/>
      <c r="V49" s="1368"/>
      <c r="W49" s="1368"/>
      <c r="X49" s="1368"/>
      <c r="Y49" s="1368"/>
      <c r="Z49" s="1368"/>
      <c r="AA49" s="1368"/>
      <c r="AB49" s="1368"/>
      <c r="AC49" s="1368"/>
      <c r="AD49" s="1368"/>
      <c r="AE49" s="1368"/>
    </row>
    <row r="50" spans="1:31" s="1027" customFormat="1" x14ac:dyDescent="0.2">
      <c r="A50" s="1368"/>
      <c r="B50" s="1368"/>
      <c r="C50" s="1368"/>
      <c r="D50" s="1368"/>
      <c r="E50" s="1368"/>
      <c r="F50" s="1368"/>
      <c r="G50" s="1368"/>
      <c r="H50" s="1368"/>
      <c r="I50" s="1368"/>
      <c r="J50" s="1368"/>
      <c r="K50" s="1368"/>
      <c r="L50" s="1368"/>
      <c r="M50" s="1368"/>
      <c r="N50" s="1368"/>
      <c r="O50" s="1368"/>
      <c r="P50" s="1368"/>
      <c r="Q50" s="1368"/>
      <c r="R50" s="1368"/>
      <c r="S50" s="1368"/>
      <c r="T50" s="1368"/>
      <c r="U50" s="1368"/>
      <c r="V50" s="1368"/>
      <c r="W50" s="1368"/>
      <c r="X50" s="1368"/>
      <c r="Y50" s="1368"/>
      <c r="Z50" s="1368"/>
      <c r="AA50" s="1368"/>
      <c r="AB50" s="1368"/>
      <c r="AC50" s="1368"/>
      <c r="AD50" s="1368"/>
      <c r="AE50" s="1368"/>
    </row>
    <row r="51" spans="1:31" s="1027" customFormat="1" x14ac:dyDescent="0.2">
      <c r="A51" s="1368"/>
      <c r="B51" s="1368"/>
      <c r="C51" s="1368"/>
      <c r="D51" s="1368"/>
      <c r="E51" s="1368"/>
      <c r="F51" s="1368"/>
      <c r="G51" s="1368"/>
      <c r="H51" s="1368"/>
      <c r="I51" s="1368"/>
      <c r="J51" s="1368"/>
      <c r="K51" s="1368"/>
      <c r="L51" s="1368"/>
      <c r="M51" s="1368"/>
      <c r="N51" s="1368"/>
      <c r="O51" s="1368"/>
      <c r="P51" s="1368"/>
      <c r="Q51" s="1368"/>
      <c r="R51" s="1368"/>
      <c r="S51" s="1368"/>
      <c r="T51" s="1368"/>
      <c r="U51" s="1368"/>
      <c r="V51" s="1368"/>
      <c r="W51" s="1368"/>
      <c r="X51" s="1368"/>
      <c r="Y51" s="1368"/>
      <c r="Z51" s="1368"/>
      <c r="AA51" s="1368"/>
      <c r="AB51" s="1368"/>
      <c r="AC51" s="1368"/>
      <c r="AD51" s="1368"/>
      <c r="AE51" s="1368"/>
    </row>
    <row r="52" spans="1:31" s="1027" customFormat="1" x14ac:dyDescent="0.2">
      <c r="A52" s="1368"/>
      <c r="B52" s="1368"/>
      <c r="C52" s="1368"/>
      <c r="D52" s="1368"/>
      <c r="E52" s="1368"/>
      <c r="F52" s="1368"/>
      <c r="G52" s="1368"/>
      <c r="H52" s="1368"/>
      <c r="I52" s="1368"/>
      <c r="J52" s="1368"/>
      <c r="K52" s="1368"/>
      <c r="L52" s="1368"/>
      <c r="M52" s="1368"/>
      <c r="N52" s="1368"/>
      <c r="O52" s="1368"/>
      <c r="P52" s="1368"/>
      <c r="Q52" s="1368"/>
      <c r="R52" s="1368"/>
      <c r="S52" s="1368"/>
      <c r="T52" s="1368"/>
      <c r="U52" s="1368"/>
      <c r="V52" s="1368"/>
      <c r="W52" s="1368"/>
      <c r="X52" s="1368"/>
      <c r="Y52" s="1368"/>
      <c r="Z52" s="1368"/>
      <c r="AA52" s="1368"/>
      <c r="AB52" s="1368"/>
      <c r="AC52" s="1368"/>
      <c r="AD52" s="1368"/>
      <c r="AE52" s="1368"/>
    </row>
    <row r="53" spans="1:31" s="1027" customFormat="1" x14ac:dyDescent="0.2">
      <c r="A53" s="1368"/>
      <c r="B53" s="1368"/>
      <c r="C53" s="1368"/>
      <c r="D53" s="1368"/>
      <c r="E53" s="1368"/>
      <c r="F53" s="1368"/>
      <c r="G53" s="1368"/>
      <c r="H53" s="1368"/>
      <c r="I53" s="1368"/>
      <c r="J53" s="1368"/>
      <c r="K53" s="1368"/>
      <c r="L53" s="1368"/>
      <c r="M53" s="1368"/>
      <c r="N53" s="1368"/>
      <c r="O53" s="1368"/>
      <c r="P53" s="1368"/>
      <c r="Q53" s="1368"/>
      <c r="R53" s="1368"/>
      <c r="S53" s="1368"/>
      <c r="T53" s="1368"/>
      <c r="U53" s="1368"/>
      <c r="V53" s="1368"/>
      <c r="W53" s="1368"/>
      <c r="X53" s="1368"/>
      <c r="Y53" s="1368"/>
      <c r="Z53" s="1368"/>
      <c r="AA53" s="1368"/>
      <c r="AB53" s="1368"/>
      <c r="AC53" s="1368"/>
      <c r="AD53" s="1368"/>
      <c r="AE53" s="1368"/>
    </row>
    <row r="54" spans="1:31" s="1027" customFormat="1" x14ac:dyDescent="0.2">
      <c r="A54" s="1368"/>
      <c r="B54" s="1368"/>
      <c r="C54" s="1368"/>
      <c r="D54" s="1368"/>
      <c r="E54" s="1368"/>
      <c r="F54" s="1368"/>
      <c r="G54" s="1368"/>
      <c r="H54" s="1368"/>
      <c r="I54" s="1368"/>
      <c r="J54" s="1368"/>
      <c r="K54" s="1368"/>
      <c r="L54" s="1368"/>
      <c r="M54" s="1368"/>
      <c r="N54" s="1368"/>
      <c r="O54" s="1368"/>
      <c r="P54" s="1368"/>
      <c r="Q54" s="1368"/>
      <c r="R54" s="1368"/>
      <c r="S54" s="1368"/>
      <c r="T54" s="1368"/>
      <c r="U54" s="1368"/>
      <c r="V54" s="1368"/>
      <c r="W54" s="1368"/>
      <c r="X54" s="1368"/>
      <c r="Y54" s="1368"/>
      <c r="Z54" s="1368"/>
      <c r="AA54" s="1368"/>
      <c r="AB54" s="1368"/>
      <c r="AC54" s="1368"/>
      <c r="AD54" s="1368"/>
      <c r="AE54" s="1368"/>
    </row>
    <row r="55" spans="1:31" s="1027" customFormat="1" x14ac:dyDescent="0.2">
      <c r="A55" s="1368"/>
      <c r="B55" s="1368"/>
      <c r="C55" s="1368"/>
      <c r="D55" s="1368"/>
      <c r="E55" s="1368"/>
      <c r="F55" s="1368"/>
      <c r="G55" s="1368"/>
      <c r="H55" s="1368"/>
      <c r="I55" s="1368"/>
      <c r="J55" s="1368"/>
      <c r="K55" s="1368"/>
      <c r="L55" s="1368"/>
      <c r="M55" s="1368"/>
      <c r="N55" s="1368"/>
      <c r="O55" s="1368"/>
      <c r="P55" s="1368"/>
      <c r="Q55" s="1368"/>
      <c r="R55" s="1368"/>
      <c r="S55" s="1368"/>
      <c r="T55" s="1368"/>
      <c r="U55" s="1368"/>
      <c r="V55" s="1368"/>
      <c r="W55" s="1368"/>
      <c r="X55" s="1368"/>
      <c r="Y55" s="1368"/>
      <c r="Z55" s="1368"/>
      <c r="AA55" s="1368"/>
      <c r="AB55" s="1368"/>
      <c r="AC55" s="1368"/>
      <c r="AD55" s="1368"/>
      <c r="AE55" s="1368"/>
    </row>
    <row r="56" spans="1:31" s="1027" customFormat="1" x14ac:dyDescent="0.2">
      <c r="A56" s="1368"/>
      <c r="B56" s="1368"/>
      <c r="C56" s="1368"/>
      <c r="D56" s="1368"/>
      <c r="E56" s="1368"/>
      <c r="F56" s="1368"/>
      <c r="G56" s="1368"/>
      <c r="H56" s="1368"/>
      <c r="I56" s="1368"/>
      <c r="J56" s="1368"/>
      <c r="K56" s="1368"/>
      <c r="L56" s="1368"/>
      <c r="M56" s="1368"/>
      <c r="N56" s="1368"/>
      <c r="O56" s="1368"/>
      <c r="P56" s="1368"/>
      <c r="Q56" s="1368"/>
      <c r="R56" s="1368"/>
      <c r="S56" s="1368"/>
      <c r="T56" s="1368"/>
      <c r="U56" s="1368"/>
      <c r="V56" s="1368"/>
      <c r="W56" s="1368"/>
      <c r="X56" s="1368"/>
      <c r="Y56" s="1368"/>
      <c r="Z56" s="1368"/>
      <c r="AA56" s="1368"/>
      <c r="AB56" s="1368"/>
      <c r="AC56" s="1368"/>
      <c r="AD56" s="1368"/>
      <c r="AE56" s="1368"/>
    </row>
    <row r="57" spans="1:31" s="1027" customFormat="1" x14ac:dyDescent="0.2">
      <c r="A57" s="1368"/>
      <c r="B57" s="1368"/>
      <c r="C57" s="1368"/>
      <c r="D57" s="1368"/>
      <c r="E57" s="1368"/>
      <c r="F57" s="1368"/>
      <c r="G57" s="1368"/>
      <c r="H57" s="1368"/>
      <c r="I57" s="1368"/>
      <c r="J57" s="1368"/>
      <c r="K57" s="1368"/>
      <c r="L57" s="1368"/>
      <c r="M57" s="1368"/>
      <c r="N57" s="1368"/>
      <c r="O57" s="1368"/>
      <c r="P57" s="1368"/>
      <c r="Q57" s="1368"/>
      <c r="R57" s="1368"/>
      <c r="S57" s="1368"/>
      <c r="T57" s="1368"/>
      <c r="U57" s="1368"/>
      <c r="V57" s="1368"/>
      <c r="W57" s="1368"/>
      <c r="X57" s="1368"/>
      <c r="Y57" s="1368"/>
      <c r="Z57" s="1368"/>
      <c r="AA57" s="1368"/>
      <c r="AB57" s="1368"/>
      <c r="AC57" s="1368"/>
      <c r="AD57" s="1368"/>
      <c r="AE57" s="1368"/>
    </row>
    <row r="58" spans="1:31" s="1027" customFormat="1" x14ac:dyDescent="0.2">
      <c r="A58" s="1368"/>
      <c r="B58" s="1368"/>
      <c r="C58" s="1368"/>
      <c r="D58" s="1368"/>
      <c r="E58" s="1368"/>
      <c r="F58" s="1368"/>
      <c r="G58" s="1368"/>
      <c r="H58" s="1368"/>
      <c r="I58" s="1368"/>
      <c r="J58" s="1368"/>
      <c r="K58" s="1368"/>
      <c r="L58" s="1368"/>
      <c r="M58" s="1368"/>
      <c r="N58" s="1368"/>
      <c r="O58" s="1368"/>
      <c r="P58" s="1368"/>
      <c r="Q58" s="1368"/>
      <c r="R58" s="1368"/>
      <c r="S58" s="1368"/>
      <c r="T58" s="1368"/>
      <c r="U58" s="1368"/>
      <c r="V58" s="1368"/>
      <c r="W58" s="1368"/>
      <c r="X58" s="1368"/>
      <c r="Y58" s="1368"/>
      <c r="Z58" s="1368"/>
      <c r="AA58" s="1368"/>
      <c r="AB58" s="1368"/>
      <c r="AC58" s="1368"/>
      <c r="AD58" s="1368"/>
      <c r="AE58" s="1368"/>
    </row>
    <row r="59" spans="1:31" s="1027" customFormat="1" x14ac:dyDescent="0.2">
      <c r="A59" s="1368"/>
      <c r="B59" s="1368"/>
      <c r="C59" s="1368"/>
      <c r="D59" s="1368"/>
      <c r="E59" s="1368"/>
      <c r="F59" s="1368"/>
      <c r="G59" s="1368"/>
      <c r="H59" s="1368"/>
      <c r="I59" s="1368"/>
      <c r="J59" s="1368"/>
      <c r="K59" s="1368"/>
      <c r="L59" s="1368"/>
      <c r="M59" s="1368"/>
      <c r="N59" s="1368"/>
      <c r="O59" s="1368"/>
      <c r="P59" s="1368"/>
      <c r="Q59" s="1368"/>
      <c r="R59" s="1368"/>
      <c r="S59" s="1368"/>
      <c r="T59" s="1368"/>
      <c r="U59" s="1368"/>
      <c r="V59" s="1368"/>
      <c r="W59" s="1368"/>
      <c r="X59" s="1368"/>
      <c r="Y59" s="1368"/>
      <c r="Z59" s="1368"/>
      <c r="AA59" s="1368"/>
      <c r="AB59" s="1368"/>
      <c r="AC59" s="1368"/>
      <c r="AD59" s="1368"/>
      <c r="AE59" s="1368"/>
    </row>
    <row r="60" spans="1:31" s="1027" customFormat="1" x14ac:dyDescent="0.2">
      <c r="A60" s="1368"/>
      <c r="B60" s="1368"/>
      <c r="C60" s="1368"/>
      <c r="D60" s="1368"/>
      <c r="E60" s="1368"/>
      <c r="F60" s="1368"/>
      <c r="G60" s="1368"/>
      <c r="H60" s="1368"/>
      <c r="I60" s="1368"/>
      <c r="J60" s="1368"/>
      <c r="K60" s="1368"/>
      <c r="L60" s="1368"/>
      <c r="M60" s="1368"/>
      <c r="N60" s="1368"/>
      <c r="O60" s="1368"/>
      <c r="P60" s="1368"/>
      <c r="Q60" s="1368"/>
      <c r="R60" s="1368"/>
      <c r="S60" s="1368"/>
      <c r="T60" s="1368"/>
      <c r="U60" s="1368"/>
      <c r="V60" s="1368"/>
      <c r="W60" s="1368"/>
      <c r="X60" s="1368"/>
      <c r="Y60" s="1368"/>
      <c r="Z60" s="1368"/>
      <c r="AA60" s="1368"/>
      <c r="AB60" s="1368"/>
      <c r="AC60" s="1368"/>
      <c r="AD60" s="1368"/>
      <c r="AE60" s="1368"/>
    </row>
    <row r="61" spans="1:31" s="1027" customFormat="1" x14ac:dyDescent="0.2">
      <c r="A61" s="1368"/>
      <c r="B61" s="1368"/>
      <c r="C61" s="1368"/>
      <c r="D61" s="1368"/>
      <c r="E61" s="1368"/>
      <c r="F61" s="1368"/>
      <c r="G61" s="1368"/>
      <c r="H61" s="1368"/>
      <c r="I61" s="1368"/>
      <c r="J61" s="1368"/>
      <c r="K61" s="1368"/>
      <c r="L61" s="1368"/>
      <c r="M61" s="1368"/>
      <c r="N61" s="1368"/>
      <c r="O61" s="1368"/>
      <c r="P61" s="1368"/>
      <c r="Q61" s="1368"/>
      <c r="R61" s="1368"/>
      <c r="S61" s="1368"/>
      <c r="T61" s="1368"/>
      <c r="U61" s="1368"/>
      <c r="V61" s="1368"/>
      <c r="W61" s="1368"/>
      <c r="X61" s="1368"/>
      <c r="Y61" s="1368"/>
      <c r="Z61" s="1368"/>
      <c r="AA61" s="1368"/>
      <c r="AB61" s="1368"/>
      <c r="AC61" s="1368"/>
      <c r="AD61" s="1368"/>
      <c r="AE61" s="1368"/>
    </row>
    <row r="62" spans="1:31" s="1027" customFormat="1" x14ac:dyDescent="0.2">
      <c r="A62" s="1368"/>
      <c r="B62" s="1368"/>
      <c r="C62" s="1368"/>
      <c r="D62" s="1368"/>
      <c r="E62" s="1368"/>
      <c r="F62" s="1368"/>
      <c r="G62" s="1368"/>
      <c r="H62" s="1368"/>
      <c r="I62" s="1368"/>
      <c r="J62" s="1368"/>
      <c r="K62" s="1368"/>
      <c r="L62" s="1368"/>
      <c r="M62" s="1368"/>
      <c r="N62" s="1368"/>
      <c r="O62" s="1368"/>
      <c r="P62" s="1368"/>
      <c r="Q62" s="1368"/>
      <c r="R62" s="1368"/>
      <c r="S62" s="1368"/>
      <c r="T62" s="1368"/>
      <c r="U62" s="1368"/>
      <c r="V62" s="1368"/>
      <c r="W62" s="1368"/>
      <c r="X62" s="1368"/>
      <c r="Y62" s="1368"/>
      <c r="Z62" s="1368"/>
      <c r="AA62" s="1368"/>
      <c r="AB62" s="1368"/>
      <c r="AC62" s="1368"/>
      <c r="AD62" s="1368"/>
      <c r="AE62" s="1368"/>
    </row>
    <row r="63" spans="1:31" s="1027" customFormat="1" x14ac:dyDescent="0.2">
      <c r="A63" s="1368"/>
      <c r="B63" s="1368"/>
      <c r="C63" s="1368"/>
      <c r="D63" s="1368"/>
      <c r="E63" s="1368"/>
      <c r="F63" s="1368"/>
      <c r="G63" s="1368"/>
      <c r="H63" s="1368"/>
      <c r="I63" s="1368"/>
      <c r="J63" s="1368"/>
      <c r="K63" s="1368"/>
      <c r="L63" s="1368"/>
      <c r="M63" s="1368"/>
      <c r="N63" s="1368"/>
      <c r="O63" s="1368"/>
      <c r="P63" s="1368"/>
      <c r="Q63" s="1368"/>
      <c r="R63" s="1368"/>
      <c r="S63" s="1368"/>
      <c r="T63" s="1368"/>
      <c r="U63" s="1368"/>
      <c r="V63" s="1368"/>
      <c r="W63" s="1368"/>
      <c r="X63" s="1368"/>
      <c r="Y63" s="1368"/>
      <c r="Z63" s="1368"/>
      <c r="AA63" s="1368"/>
      <c r="AB63" s="1368"/>
      <c r="AC63" s="1368"/>
      <c r="AD63" s="1368"/>
      <c r="AE63" s="1368"/>
    </row>
    <row r="64" spans="1:31" s="1027" customFormat="1" x14ac:dyDescent="0.2">
      <c r="A64" s="1368"/>
      <c r="B64" s="1368"/>
      <c r="C64" s="1368"/>
      <c r="D64" s="1368"/>
      <c r="E64" s="1368"/>
      <c r="F64" s="1368"/>
      <c r="G64" s="1368"/>
      <c r="H64" s="1368"/>
      <c r="I64" s="1368"/>
      <c r="J64" s="1368"/>
      <c r="K64" s="1368"/>
      <c r="L64" s="1368"/>
      <c r="M64" s="1368"/>
      <c r="N64" s="1368"/>
      <c r="O64" s="1368"/>
      <c r="P64" s="1368"/>
      <c r="Q64" s="1368"/>
      <c r="R64" s="1368"/>
      <c r="S64" s="1368"/>
      <c r="T64" s="1368"/>
      <c r="U64" s="1368"/>
      <c r="V64" s="1368"/>
      <c r="W64" s="1368"/>
      <c r="X64" s="1368"/>
      <c r="Y64" s="1368"/>
      <c r="Z64" s="1368"/>
      <c r="AA64" s="1368"/>
      <c r="AB64" s="1368"/>
      <c r="AC64" s="1368"/>
      <c r="AD64" s="1368"/>
      <c r="AE64" s="1368"/>
    </row>
    <row r="65" spans="1:31" s="1027" customFormat="1" x14ac:dyDescent="0.2">
      <c r="A65" s="1368"/>
      <c r="B65" s="1368"/>
      <c r="C65" s="1368"/>
      <c r="D65" s="1368"/>
      <c r="E65" s="1368"/>
      <c r="F65" s="1368"/>
      <c r="G65" s="1368"/>
      <c r="H65" s="1368"/>
      <c r="I65" s="1368"/>
      <c r="J65" s="1368"/>
      <c r="K65" s="1368"/>
      <c r="L65" s="1368"/>
      <c r="M65" s="1368"/>
      <c r="N65" s="1368"/>
      <c r="O65" s="1368"/>
      <c r="P65" s="1368"/>
      <c r="Q65" s="1368"/>
      <c r="R65" s="1368"/>
      <c r="S65" s="1368"/>
      <c r="T65" s="1368"/>
      <c r="U65" s="1368"/>
      <c r="V65" s="1368"/>
      <c r="W65" s="1368"/>
      <c r="X65" s="1368"/>
      <c r="Y65" s="1368"/>
      <c r="Z65" s="1368"/>
      <c r="AA65" s="1368"/>
      <c r="AB65" s="1368"/>
      <c r="AC65" s="1368"/>
      <c r="AD65" s="1368"/>
      <c r="AE65" s="1368"/>
    </row>
    <row r="66" spans="1:31" s="1027" customFormat="1" x14ac:dyDescent="0.2">
      <c r="A66" s="1368"/>
      <c r="B66" s="1368"/>
      <c r="C66" s="1368"/>
      <c r="D66" s="1368"/>
      <c r="E66" s="1368"/>
      <c r="F66" s="1368"/>
      <c r="G66" s="1368"/>
      <c r="H66" s="1368"/>
      <c r="I66" s="1368"/>
      <c r="J66" s="1368"/>
      <c r="K66" s="1368"/>
      <c r="L66" s="1368"/>
      <c r="M66" s="1368"/>
      <c r="N66" s="1368"/>
      <c r="O66" s="1368"/>
      <c r="P66" s="1368"/>
      <c r="Q66" s="1368"/>
      <c r="R66" s="1368"/>
      <c r="S66" s="1368"/>
      <c r="T66" s="1368"/>
      <c r="U66" s="1368"/>
      <c r="V66" s="1368"/>
      <c r="W66" s="1368"/>
      <c r="X66" s="1368"/>
      <c r="Y66" s="1368"/>
      <c r="Z66" s="1368"/>
      <c r="AA66" s="1368"/>
      <c r="AB66" s="1368"/>
      <c r="AC66" s="1368"/>
      <c r="AD66" s="1368"/>
      <c r="AE66" s="1368"/>
    </row>
    <row r="67" spans="1:31" s="1027" customFormat="1" x14ac:dyDescent="0.2">
      <c r="A67" s="1368"/>
      <c r="B67" s="1368"/>
      <c r="C67" s="1368"/>
      <c r="D67" s="1368"/>
      <c r="E67" s="1368"/>
      <c r="F67" s="1368"/>
      <c r="G67" s="1368"/>
      <c r="H67" s="1368"/>
      <c r="I67" s="1368"/>
      <c r="J67" s="1368"/>
      <c r="K67" s="1368"/>
      <c r="L67" s="1368"/>
      <c r="M67" s="1368"/>
      <c r="N67" s="1368"/>
      <c r="O67" s="1368"/>
      <c r="P67" s="1368"/>
      <c r="Q67" s="1368"/>
      <c r="R67" s="1368"/>
      <c r="S67" s="1368"/>
      <c r="T67" s="1368"/>
      <c r="U67" s="1368"/>
      <c r="V67" s="1368"/>
      <c r="W67" s="1368"/>
      <c r="X67" s="1368"/>
      <c r="Y67" s="1368"/>
      <c r="Z67" s="1368"/>
      <c r="AA67" s="1368"/>
      <c r="AB67" s="1368"/>
      <c r="AC67" s="1368"/>
      <c r="AD67" s="1368"/>
      <c r="AE67" s="1368"/>
    </row>
    <row r="68" spans="1:31" s="1027" customFormat="1" x14ac:dyDescent="0.2">
      <c r="A68" s="1368"/>
      <c r="B68" s="1368"/>
      <c r="C68" s="1368"/>
      <c r="D68" s="1368"/>
      <c r="E68" s="1368"/>
      <c r="F68" s="1368"/>
      <c r="G68" s="1368"/>
      <c r="H68" s="1368"/>
      <c r="I68" s="1368"/>
      <c r="J68" s="1368"/>
      <c r="K68" s="1368"/>
      <c r="L68" s="1368"/>
      <c r="M68" s="1368"/>
      <c r="N68" s="1368"/>
      <c r="O68" s="1368"/>
      <c r="P68" s="1368"/>
      <c r="Q68" s="1368"/>
      <c r="R68" s="1368"/>
      <c r="S68" s="1368"/>
      <c r="T68" s="1368"/>
      <c r="U68" s="1368"/>
      <c r="V68" s="1368"/>
      <c r="W68" s="1368"/>
      <c r="X68" s="1368"/>
      <c r="Y68" s="1368"/>
      <c r="Z68" s="1368"/>
      <c r="AA68" s="1368"/>
      <c r="AB68" s="1368"/>
      <c r="AC68" s="1368"/>
      <c r="AD68" s="1368"/>
      <c r="AE68" s="1368"/>
    </row>
    <row r="69" spans="1:31" s="1027" customFormat="1" x14ac:dyDescent="0.2">
      <c r="A69" s="1368"/>
      <c r="B69" s="1368"/>
      <c r="C69" s="1368"/>
      <c r="D69" s="1368"/>
      <c r="E69" s="1368"/>
      <c r="F69" s="1368"/>
      <c r="G69" s="1368"/>
      <c r="H69" s="1368"/>
      <c r="I69" s="1368"/>
      <c r="J69" s="1368"/>
      <c r="K69" s="1368"/>
      <c r="L69" s="1368"/>
      <c r="M69" s="1368"/>
      <c r="N69" s="1368"/>
      <c r="O69" s="1368"/>
      <c r="P69" s="1368"/>
      <c r="Q69" s="1368"/>
      <c r="R69" s="1368"/>
      <c r="S69" s="1368"/>
      <c r="T69" s="1368"/>
      <c r="U69" s="1368"/>
      <c r="V69" s="1368"/>
      <c r="W69" s="1368"/>
      <c r="X69" s="1368"/>
      <c r="Y69" s="1368"/>
      <c r="Z69" s="1368"/>
      <c r="AA69" s="1368"/>
      <c r="AB69" s="1368"/>
      <c r="AC69" s="1368"/>
      <c r="AD69" s="1368"/>
      <c r="AE69" s="1368"/>
    </row>
    <row r="70" spans="1:31" s="1027" customFormat="1" x14ac:dyDescent="0.2">
      <c r="A70" s="1368"/>
      <c r="B70" s="1368"/>
      <c r="C70" s="1368"/>
      <c r="D70" s="1368"/>
      <c r="E70" s="1368"/>
      <c r="F70" s="1368"/>
      <c r="G70" s="1368"/>
      <c r="H70" s="1368"/>
      <c r="I70" s="1368"/>
      <c r="J70" s="1368"/>
      <c r="K70" s="1368"/>
      <c r="L70" s="1368"/>
      <c r="M70" s="1368"/>
      <c r="N70" s="1368"/>
      <c r="O70" s="1368"/>
      <c r="P70" s="1368"/>
      <c r="Q70" s="1368"/>
      <c r="R70" s="1368"/>
      <c r="S70" s="1368"/>
      <c r="T70" s="1368"/>
      <c r="U70" s="1368"/>
      <c r="V70" s="1368"/>
      <c r="W70" s="1368"/>
      <c r="X70" s="1368"/>
      <c r="Y70" s="1368"/>
      <c r="Z70" s="1368"/>
      <c r="AA70" s="1368"/>
      <c r="AB70" s="1368"/>
      <c r="AC70" s="1368"/>
      <c r="AD70" s="1368"/>
      <c r="AE70" s="1368"/>
    </row>
    <row r="71" spans="1:31" s="1027" customFormat="1" x14ac:dyDescent="0.2">
      <c r="A71" s="1368"/>
      <c r="B71" s="1368"/>
      <c r="C71" s="1368"/>
      <c r="D71" s="1368"/>
      <c r="E71" s="1368"/>
      <c r="F71" s="1368"/>
      <c r="G71" s="1368"/>
      <c r="H71" s="1368"/>
      <c r="I71" s="1368"/>
      <c r="J71" s="1368"/>
      <c r="K71" s="1368"/>
      <c r="L71" s="1368"/>
      <c r="M71" s="1368"/>
      <c r="N71" s="1368"/>
      <c r="O71" s="1368"/>
      <c r="P71" s="1368"/>
      <c r="Q71" s="1368"/>
      <c r="R71" s="1368"/>
      <c r="S71" s="1368"/>
      <c r="T71" s="1368"/>
      <c r="U71" s="1368"/>
      <c r="V71" s="1368"/>
      <c r="W71" s="1368"/>
      <c r="X71" s="1368"/>
      <c r="Y71" s="1368"/>
      <c r="Z71" s="1368"/>
      <c r="AA71" s="1368"/>
      <c r="AB71" s="1368"/>
      <c r="AC71" s="1368"/>
      <c r="AD71" s="1368"/>
      <c r="AE71" s="1368"/>
    </row>
    <row r="72" spans="1:31" s="1027" customFormat="1" x14ac:dyDescent="0.2">
      <c r="A72" s="1368"/>
      <c r="B72" s="1368"/>
      <c r="C72" s="1368"/>
      <c r="D72" s="1368"/>
      <c r="E72" s="1368"/>
      <c r="F72" s="1368"/>
      <c r="G72" s="1368"/>
      <c r="H72" s="1368"/>
      <c r="I72" s="1368"/>
      <c r="J72" s="1368"/>
      <c r="K72" s="1368"/>
      <c r="L72" s="1368"/>
      <c r="M72" s="1368"/>
      <c r="N72" s="1368"/>
      <c r="O72" s="1368"/>
      <c r="P72" s="1368"/>
      <c r="Q72" s="1368"/>
      <c r="R72" s="1368"/>
      <c r="S72" s="1368"/>
      <c r="T72" s="1368"/>
      <c r="U72" s="1368"/>
      <c r="V72" s="1368"/>
      <c r="W72" s="1368"/>
      <c r="X72" s="1368"/>
      <c r="Y72" s="1368"/>
      <c r="Z72" s="1368"/>
      <c r="AA72" s="1368"/>
      <c r="AB72" s="1368"/>
      <c r="AC72" s="1368"/>
      <c r="AD72" s="1368"/>
      <c r="AE72" s="1368"/>
    </row>
    <row r="73" spans="1:31" s="1027" customFormat="1" x14ac:dyDescent="0.2">
      <c r="A73" s="1368"/>
      <c r="B73" s="1368"/>
      <c r="C73" s="1368"/>
      <c r="D73" s="1368"/>
      <c r="E73" s="1368"/>
      <c r="F73" s="1368"/>
      <c r="G73" s="1368"/>
      <c r="H73" s="1368"/>
      <c r="I73" s="1368"/>
      <c r="J73" s="1368"/>
      <c r="K73" s="1368"/>
      <c r="L73" s="1368"/>
      <c r="M73" s="1368"/>
      <c r="N73" s="1368"/>
      <c r="O73" s="1368"/>
      <c r="P73" s="1368"/>
      <c r="Q73" s="1368"/>
      <c r="R73" s="1368"/>
      <c r="S73" s="1368"/>
      <c r="T73" s="1368"/>
      <c r="U73" s="1368"/>
      <c r="V73" s="1368"/>
      <c r="W73" s="1368"/>
      <c r="X73" s="1368"/>
      <c r="Y73" s="1368"/>
      <c r="Z73" s="1368"/>
      <c r="AA73" s="1368"/>
      <c r="AB73" s="1368"/>
      <c r="AC73" s="1368"/>
      <c r="AD73" s="1368"/>
      <c r="AE73" s="1368"/>
    </row>
    <row r="74" spans="1:31" s="1027" customFormat="1" x14ac:dyDescent="0.2">
      <c r="A74" s="1368"/>
      <c r="B74" s="1368"/>
      <c r="C74" s="1368"/>
      <c r="D74" s="1368"/>
      <c r="E74" s="1368"/>
      <c r="F74" s="1368"/>
      <c r="G74" s="1368"/>
      <c r="H74" s="1368"/>
      <c r="I74" s="1368"/>
      <c r="J74" s="1368"/>
      <c r="K74" s="1368"/>
      <c r="L74" s="1368"/>
      <c r="M74" s="1368"/>
      <c r="N74" s="1368"/>
      <c r="O74" s="1368"/>
      <c r="P74" s="1368"/>
      <c r="Q74" s="1368"/>
      <c r="R74" s="1368"/>
      <c r="S74" s="1368"/>
      <c r="T74" s="1368"/>
      <c r="U74" s="1368"/>
      <c r="V74" s="1368"/>
      <c r="W74" s="1368"/>
      <c r="X74" s="1368"/>
      <c r="Y74" s="1368"/>
      <c r="Z74" s="1368"/>
      <c r="AA74" s="1368"/>
      <c r="AB74" s="1368"/>
      <c r="AC74" s="1368"/>
      <c r="AD74" s="1368"/>
      <c r="AE74" s="1368"/>
    </row>
    <row r="75" spans="1:31" s="1027" customFormat="1" x14ac:dyDescent="0.2">
      <c r="A75" s="1368"/>
      <c r="B75" s="1368"/>
      <c r="C75" s="1368"/>
      <c r="D75" s="1368"/>
      <c r="E75" s="1368"/>
      <c r="F75" s="1368"/>
      <c r="G75" s="1368"/>
      <c r="H75" s="1368"/>
      <c r="I75" s="1368"/>
      <c r="J75" s="1368"/>
      <c r="K75" s="1368"/>
      <c r="L75" s="1368"/>
      <c r="M75" s="1368"/>
      <c r="N75" s="1368"/>
      <c r="O75" s="1368"/>
      <c r="P75" s="1368"/>
      <c r="Q75" s="1368"/>
      <c r="R75" s="1368"/>
      <c r="S75" s="1368"/>
      <c r="T75" s="1368"/>
      <c r="U75" s="1368"/>
      <c r="V75" s="1368"/>
      <c r="W75" s="1368"/>
      <c r="X75" s="1368"/>
      <c r="Y75" s="1368"/>
      <c r="Z75" s="1368"/>
      <c r="AA75" s="1368"/>
      <c r="AB75" s="1368"/>
      <c r="AC75" s="1368"/>
      <c r="AD75" s="1368"/>
      <c r="AE75" s="1368"/>
    </row>
    <row r="76" spans="1:31" s="1027" customFormat="1" x14ac:dyDescent="0.2">
      <c r="A76" s="1368"/>
      <c r="B76" s="1368"/>
      <c r="C76" s="1368"/>
      <c r="D76" s="1368"/>
      <c r="E76" s="1368"/>
      <c r="F76" s="1368"/>
      <c r="G76" s="1368"/>
      <c r="H76" s="1368"/>
      <c r="I76" s="1368"/>
      <c r="J76" s="1368"/>
      <c r="K76" s="1368"/>
      <c r="L76" s="1368"/>
      <c r="M76" s="1368"/>
      <c r="N76" s="1368"/>
      <c r="O76" s="1368"/>
      <c r="P76" s="1368"/>
      <c r="Q76" s="1368"/>
      <c r="R76" s="1368"/>
      <c r="S76" s="1368"/>
      <c r="T76" s="1368"/>
      <c r="U76" s="1368"/>
      <c r="V76" s="1368"/>
      <c r="W76" s="1368"/>
      <c r="X76" s="1368"/>
      <c r="Y76" s="1368"/>
      <c r="Z76" s="1368"/>
      <c r="AA76" s="1368"/>
      <c r="AB76" s="1368"/>
      <c r="AC76" s="1368"/>
      <c r="AD76" s="1368"/>
      <c r="AE76" s="1368"/>
    </row>
    <row r="77" spans="1:31" s="1027" customFormat="1" x14ac:dyDescent="0.2">
      <c r="A77" s="1368"/>
      <c r="B77" s="1368"/>
      <c r="C77" s="1368"/>
      <c r="D77" s="1368"/>
      <c r="E77" s="1368"/>
      <c r="F77" s="1368"/>
      <c r="G77" s="1368"/>
      <c r="H77" s="1368"/>
      <c r="I77" s="1368"/>
      <c r="J77" s="1368"/>
      <c r="K77" s="1368"/>
      <c r="L77" s="1368"/>
      <c r="M77" s="1368"/>
      <c r="N77" s="1368"/>
      <c r="O77" s="1368"/>
      <c r="P77" s="1368"/>
      <c r="Q77" s="1368"/>
      <c r="R77" s="1368"/>
      <c r="S77" s="1368"/>
      <c r="T77" s="1368"/>
      <c r="U77" s="1368"/>
      <c r="V77" s="1368"/>
      <c r="W77" s="1368"/>
      <c r="X77" s="1368"/>
      <c r="Y77" s="1368"/>
      <c r="Z77" s="1368"/>
      <c r="AA77" s="1368"/>
      <c r="AB77" s="1368"/>
      <c r="AC77" s="1368"/>
      <c r="AD77" s="1368"/>
      <c r="AE77" s="1368"/>
    </row>
    <row r="78" spans="1:31" s="1027" customFormat="1" x14ac:dyDescent="0.2">
      <c r="A78" s="1368"/>
      <c r="B78" s="1368"/>
      <c r="C78" s="1368"/>
      <c r="D78" s="1368"/>
      <c r="E78" s="1368"/>
      <c r="F78" s="1368"/>
      <c r="G78" s="1368"/>
      <c r="H78" s="1368"/>
      <c r="I78" s="1368"/>
      <c r="J78" s="1368"/>
      <c r="K78" s="1368"/>
      <c r="L78" s="1368"/>
      <c r="M78" s="1368"/>
      <c r="N78" s="1368"/>
      <c r="O78" s="1368"/>
      <c r="P78" s="1368"/>
      <c r="Q78" s="1368"/>
      <c r="R78" s="1368"/>
      <c r="S78" s="1368"/>
      <c r="T78" s="1368"/>
      <c r="U78" s="1368"/>
      <c r="V78" s="1368"/>
      <c r="W78" s="1368"/>
      <c r="X78" s="1368"/>
      <c r="Y78" s="1368"/>
      <c r="Z78" s="1368"/>
      <c r="AA78" s="1368"/>
      <c r="AB78" s="1368"/>
      <c r="AC78" s="1368"/>
      <c r="AD78" s="1368"/>
      <c r="AE78" s="1368"/>
    </row>
    <row r="79" spans="1:31" s="1027" customFormat="1" x14ac:dyDescent="0.2">
      <c r="A79" s="1368"/>
      <c r="B79" s="1368"/>
      <c r="C79" s="1368"/>
      <c r="D79" s="1368"/>
      <c r="E79" s="1368"/>
      <c r="F79" s="1368"/>
      <c r="G79" s="1368"/>
      <c r="H79" s="1368"/>
      <c r="I79" s="1368"/>
      <c r="J79" s="1368"/>
      <c r="K79" s="1368"/>
      <c r="L79" s="1368"/>
      <c r="M79" s="1368"/>
      <c r="N79" s="1368"/>
      <c r="O79" s="1368"/>
      <c r="P79" s="1368"/>
      <c r="Q79" s="1368"/>
      <c r="R79" s="1368"/>
      <c r="S79" s="1368"/>
      <c r="T79" s="1368"/>
      <c r="U79" s="1368"/>
      <c r="V79" s="1368"/>
      <c r="W79" s="1368"/>
      <c r="X79" s="1368"/>
      <c r="Y79" s="1368"/>
      <c r="Z79" s="1368"/>
      <c r="AA79" s="1368"/>
      <c r="AB79" s="1368"/>
      <c r="AC79" s="1368"/>
      <c r="AD79" s="1368"/>
      <c r="AE79" s="1368"/>
    </row>
    <row r="80" spans="1:31" s="1027" customFormat="1" x14ac:dyDescent="0.2">
      <c r="A80" s="1368"/>
      <c r="B80" s="1368"/>
      <c r="C80" s="1368"/>
      <c r="D80" s="1368"/>
      <c r="E80" s="1368"/>
      <c r="F80" s="1368"/>
      <c r="G80" s="1368"/>
      <c r="H80" s="1368"/>
      <c r="I80" s="1368"/>
      <c r="J80" s="1368"/>
      <c r="K80" s="1368"/>
      <c r="L80" s="1368"/>
      <c r="M80" s="1368"/>
      <c r="N80" s="1368"/>
      <c r="O80" s="1368"/>
      <c r="P80" s="1368"/>
      <c r="Q80" s="1368"/>
      <c r="R80" s="1368"/>
      <c r="S80" s="1368"/>
      <c r="T80" s="1368"/>
      <c r="U80" s="1368"/>
      <c r="V80" s="1368"/>
      <c r="W80" s="1368"/>
      <c r="X80" s="1368"/>
      <c r="Y80" s="1368"/>
      <c r="Z80" s="1368"/>
      <c r="AA80" s="1368"/>
      <c r="AB80" s="1368"/>
      <c r="AC80" s="1368"/>
      <c r="AD80" s="1368"/>
      <c r="AE80" s="1368"/>
    </row>
    <row r="81" spans="1:31" s="1027" customFormat="1" x14ac:dyDescent="0.2">
      <c r="A81" s="1368"/>
      <c r="B81" s="1368"/>
      <c r="C81" s="1368"/>
      <c r="D81" s="1368"/>
      <c r="E81" s="1368"/>
      <c r="F81" s="1368"/>
      <c r="G81" s="1368"/>
      <c r="H81" s="1368"/>
      <c r="I81" s="1368"/>
      <c r="J81" s="1368"/>
      <c r="K81" s="1368"/>
      <c r="L81" s="1368"/>
      <c r="M81" s="1368"/>
      <c r="N81" s="1368"/>
      <c r="O81" s="1368"/>
      <c r="P81" s="1368"/>
      <c r="Q81" s="1368"/>
      <c r="R81" s="1368"/>
      <c r="S81" s="1368"/>
      <c r="T81" s="1368"/>
      <c r="U81" s="1368"/>
      <c r="V81" s="1368"/>
      <c r="W81" s="1368"/>
      <c r="X81" s="1368"/>
      <c r="Y81" s="1368"/>
      <c r="Z81" s="1368"/>
      <c r="AA81" s="1368"/>
      <c r="AB81" s="1368"/>
      <c r="AC81" s="1368"/>
      <c r="AD81" s="1368"/>
      <c r="AE81" s="1368"/>
    </row>
    <row r="82" spans="1:31" s="1027" customFormat="1" x14ac:dyDescent="0.2">
      <c r="A82" s="1368"/>
      <c r="B82" s="1368"/>
      <c r="C82" s="1368"/>
      <c r="D82" s="1368"/>
      <c r="E82" s="1368"/>
      <c r="F82" s="1368"/>
      <c r="G82" s="1368"/>
      <c r="H82" s="1368"/>
      <c r="I82" s="1368"/>
      <c r="J82" s="1368"/>
      <c r="K82" s="1368"/>
      <c r="L82" s="1368"/>
      <c r="M82" s="1368"/>
      <c r="N82" s="1368"/>
      <c r="O82" s="1368"/>
      <c r="P82" s="1368"/>
      <c r="Q82" s="1368"/>
      <c r="R82" s="1368"/>
      <c r="S82" s="1368"/>
      <c r="T82" s="1368"/>
      <c r="U82" s="1368"/>
      <c r="V82" s="1368"/>
      <c r="W82" s="1368"/>
      <c r="X82" s="1368"/>
      <c r="Y82" s="1368"/>
      <c r="Z82" s="1368"/>
      <c r="AA82" s="1368"/>
      <c r="AB82" s="1368"/>
      <c r="AC82" s="1368"/>
      <c r="AD82" s="1368"/>
      <c r="AE82" s="1368"/>
    </row>
    <row r="83" spans="1:31" s="1027" customFormat="1" x14ac:dyDescent="0.2">
      <c r="A83" s="1368"/>
      <c r="B83" s="1368"/>
      <c r="C83" s="1368"/>
      <c r="D83" s="1368"/>
      <c r="E83" s="1368"/>
      <c r="F83" s="1368"/>
      <c r="G83" s="1368"/>
      <c r="H83" s="1368"/>
      <c r="I83" s="1368"/>
      <c r="J83" s="1368"/>
      <c r="K83" s="1368"/>
      <c r="L83" s="1368"/>
      <c r="M83" s="1368"/>
      <c r="N83" s="1368"/>
      <c r="O83" s="1368"/>
      <c r="P83" s="1368"/>
      <c r="Q83" s="1368"/>
      <c r="R83" s="1368"/>
      <c r="S83" s="1368"/>
      <c r="T83" s="1368"/>
      <c r="U83" s="1368"/>
      <c r="V83" s="1368"/>
      <c r="W83" s="1368"/>
      <c r="X83" s="1368"/>
      <c r="Y83" s="1368"/>
      <c r="Z83" s="1368"/>
      <c r="AA83" s="1368"/>
      <c r="AB83" s="1368"/>
      <c r="AC83" s="1368"/>
      <c r="AD83" s="1368"/>
      <c r="AE83" s="1368"/>
    </row>
    <row r="84" spans="1:31" s="1027" customFormat="1" x14ac:dyDescent="0.2">
      <c r="A84" s="1368"/>
      <c r="B84" s="1368"/>
      <c r="C84" s="1368"/>
      <c r="D84" s="1368"/>
      <c r="E84" s="1368"/>
      <c r="F84" s="1368"/>
      <c r="G84" s="1368"/>
      <c r="H84" s="1368"/>
      <c r="I84" s="1368"/>
      <c r="J84" s="1368"/>
      <c r="K84" s="1368"/>
      <c r="L84" s="1368"/>
      <c r="M84" s="1368"/>
      <c r="N84" s="1368"/>
      <c r="O84" s="1368"/>
      <c r="P84" s="1368"/>
      <c r="Q84" s="1368"/>
      <c r="R84" s="1368"/>
      <c r="S84" s="1368"/>
      <c r="T84" s="1368"/>
      <c r="U84" s="1368"/>
      <c r="V84" s="1368"/>
      <c r="W84" s="1368"/>
      <c r="X84" s="1368"/>
      <c r="Y84" s="1368"/>
      <c r="Z84" s="1368"/>
      <c r="AA84" s="1368"/>
      <c r="AB84" s="1368"/>
      <c r="AC84" s="1368"/>
      <c r="AD84" s="1368"/>
      <c r="AE84" s="1368"/>
    </row>
    <row r="85" spans="1:31" s="1027" customFormat="1" x14ac:dyDescent="0.2">
      <c r="A85" s="1368"/>
      <c r="B85" s="1368"/>
      <c r="C85" s="1368"/>
      <c r="D85" s="1368"/>
      <c r="E85" s="1368"/>
      <c r="F85" s="1368"/>
      <c r="G85" s="1368"/>
      <c r="H85" s="1368"/>
      <c r="I85" s="1368"/>
      <c r="J85" s="1368"/>
      <c r="K85" s="1368"/>
      <c r="L85" s="1368"/>
      <c r="M85" s="1368"/>
      <c r="N85" s="1368"/>
      <c r="O85" s="1368"/>
      <c r="P85" s="1368"/>
      <c r="Q85" s="1368"/>
      <c r="R85" s="1368"/>
      <c r="S85" s="1368"/>
      <c r="T85" s="1368"/>
      <c r="U85" s="1368"/>
      <c r="V85" s="1368"/>
      <c r="W85" s="1368"/>
      <c r="X85" s="1368"/>
      <c r="Y85" s="1368"/>
      <c r="Z85" s="1368"/>
      <c r="AA85" s="1368"/>
      <c r="AB85" s="1368"/>
      <c r="AC85" s="1368"/>
      <c r="AD85" s="1368"/>
      <c r="AE85" s="1368"/>
    </row>
    <row r="86" spans="1:31" s="1027" customFormat="1" x14ac:dyDescent="0.2">
      <c r="A86" s="1368"/>
      <c r="B86" s="1368"/>
      <c r="C86" s="1368"/>
      <c r="D86" s="1368"/>
      <c r="E86" s="1368"/>
      <c r="F86" s="1368"/>
      <c r="G86" s="1368"/>
      <c r="H86" s="1368"/>
      <c r="I86" s="1368"/>
      <c r="J86" s="1368"/>
      <c r="K86" s="1368"/>
      <c r="L86" s="1368"/>
      <c r="M86" s="1368"/>
      <c r="N86" s="1368"/>
      <c r="O86" s="1368"/>
      <c r="P86" s="1368"/>
      <c r="Q86" s="1368"/>
      <c r="R86" s="1368"/>
      <c r="S86" s="1368"/>
      <c r="T86" s="1368"/>
      <c r="U86" s="1368"/>
      <c r="V86" s="1368"/>
      <c r="W86" s="1368"/>
      <c r="X86" s="1368"/>
      <c r="Y86" s="1368"/>
      <c r="Z86" s="1368"/>
      <c r="AA86" s="1368"/>
      <c r="AB86" s="1368"/>
      <c r="AC86" s="1368"/>
      <c r="AD86" s="1368"/>
      <c r="AE86" s="1368"/>
    </row>
    <row r="87" spans="1:31" s="1027" customFormat="1" x14ac:dyDescent="0.2">
      <c r="A87" s="1368"/>
      <c r="B87" s="1368"/>
      <c r="C87" s="1368"/>
      <c r="D87" s="1368"/>
      <c r="E87" s="1368"/>
      <c r="F87" s="1368"/>
      <c r="G87" s="1368"/>
      <c r="H87" s="1368"/>
      <c r="I87" s="1368"/>
      <c r="J87" s="1368"/>
      <c r="K87" s="1368"/>
      <c r="L87" s="1368"/>
      <c r="M87" s="1368"/>
      <c r="N87" s="1368"/>
      <c r="O87" s="1368"/>
      <c r="P87" s="1368"/>
      <c r="Q87" s="1368"/>
      <c r="R87" s="1368"/>
      <c r="S87" s="1368"/>
      <c r="T87" s="1368"/>
      <c r="U87" s="1368"/>
      <c r="V87" s="1368"/>
      <c r="W87" s="1368"/>
      <c r="X87" s="1368"/>
      <c r="Y87" s="1368"/>
      <c r="Z87" s="1368"/>
      <c r="AA87" s="1368"/>
      <c r="AB87" s="1368"/>
      <c r="AC87" s="1368"/>
      <c r="AD87" s="1368"/>
      <c r="AE87" s="1368"/>
    </row>
    <row r="88" spans="1:31" s="1027" customFormat="1" x14ac:dyDescent="0.2">
      <c r="A88" s="1368"/>
      <c r="B88" s="1368"/>
      <c r="C88" s="1368"/>
      <c r="D88" s="1368"/>
      <c r="E88" s="1368"/>
      <c r="F88" s="1368"/>
      <c r="G88" s="1368"/>
      <c r="H88" s="1368"/>
      <c r="I88" s="1368"/>
      <c r="J88" s="1368"/>
      <c r="K88" s="1368"/>
      <c r="L88" s="1368"/>
      <c r="M88" s="1368"/>
      <c r="N88" s="1368"/>
      <c r="O88" s="1368"/>
      <c r="P88" s="1368"/>
      <c r="Q88" s="1368"/>
      <c r="R88" s="1368"/>
      <c r="S88" s="1368"/>
      <c r="T88" s="1368"/>
      <c r="U88" s="1368"/>
      <c r="V88" s="1368"/>
      <c r="W88" s="1368"/>
      <c r="X88" s="1368"/>
      <c r="Y88" s="1368"/>
      <c r="Z88" s="1368"/>
      <c r="AA88" s="1368"/>
      <c r="AB88" s="1368"/>
      <c r="AC88" s="1368"/>
      <c r="AD88" s="1368"/>
      <c r="AE88" s="1368"/>
    </row>
    <row r="89" spans="1:31" s="1027" customFormat="1" x14ac:dyDescent="0.2">
      <c r="A89" s="1368"/>
      <c r="B89" s="1368"/>
      <c r="C89" s="1368"/>
      <c r="D89" s="1368"/>
      <c r="E89" s="1368"/>
      <c r="F89" s="1368"/>
      <c r="G89" s="1368"/>
      <c r="H89" s="1368"/>
      <c r="I89" s="1368"/>
      <c r="J89" s="1368"/>
      <c r="K89" s="1368"/>
      <c r="L89" s="1368"/>
      <c r="M89" s="1368"/>
      <c r="N89" s="1368"/>
      <c r="O89" s="1368"/>
      <c r="P89" s="1368"/>
      <c r="Q89" s="1368"/>
      <c r="R89" s="1368"/>
      <c r="S89" s="1368"/>
      <c r="T89" s="1368"/>
      <c r="U89" s="1368"/>
      <c r="V89" s="1368"/>
      <c r="W89" s="1368"/>
      <c r="X89" s="1368"/>
      <c r="Y89" s="1368"/>
      <c r="Z89" s="1368"/>
      <c r="AA89" s="1368"/>
      <c r="AB89" s="1368"/>
      <c r="AC89" s="1368"/>
      <c r="AD89" s="1368"/>
      <c r="AE89" s="1368"/>
    </row>
    <row r="90" spans="1:31" s="1027" customFormat="1" x14ac:dyDescent="0.2">
      <c r="A90" s="1368"/>
      <c r="B90" s="1368"/>
      <c r="C90" s="1368"/>
      <c r="D90" s="1368"/>
      <c r="E90" s="1368"/>
      <c r="F90" s="1368"/>
      <c r="G90" s="1368"/>
      <c r="H90" s="1368"/>
      <c r="I90" s="1368"/>
      <c r="J90" s="1368"/>
      <c r="K90" s="1368"/>
      <c r="L90" s="1368"/>
      <c r="M90" s="1368"/>
      <c r="N90" s="1368"/>
      <c r="O90" s="1368"/>
      <c r="P90" s="1368"/>
      <c r="Q90" s="1368"/>
      <c r="R90" s="1368"/>
      <c r="S90" s="1368"/>
      <c r="T90" s="1368"/>
      <c r="U90" s="1368"/>
      <c r="V90" s="1368"/>
      <c r="W90" s="1368"/>
      <c r="X90" s="1368"/>
      <c r="Y90" s="1368"/>
      <c r="Z90" s="1368"/>
      <c r="AA90" s="1368"/>
      <c r="AB90" s="1368"/>
      <c r="AC90" s="1368"/>
      <c r="AD90" s="1368"/>
      <c r="AE90" s="1368"/>
    </row>
    <row r="91" spans="1:31" s="1027" customFormat="1" x14ac:dyDescent="0.2">
      <c r="A91" s="1368"/>
      <c r="B91" s="1368"/>
      <c r="C91" s="1368"/>
      <c r="D91" s="1368"/>
      <c r="E91" s="1368"/>
      <c r="F91" s="1368"/>
      <c r="G91" s="1368"/>
      <c r="H91" s="1368"/>
      <c r="I91" s="1368"/>
      <c r="J91" s="1368"/>
      <c r="K91" s="1368"/>
      <c r="L91" s="1368"/>
      <c r="M91" s="1368"/>
      <c r="N91" s="1368"/>
      <c r="O91" s="1368"/>
      <c r="P91" s="1368"/>
      <c r="Q91" s="1368"/>
      <c r="R91" s="1368"/>
      <c r="S91" s="1368"/>
      <c r="T91" s="1368"/>
      <c r="U91" s="1368"/>
      <c r="V91" s="1368"/>
      <c r="W91" s="1368"/>
      <c r="X91" s="1368"/>
      <c r="Y91" s="1368"/>
      <c r="Z91" s="1368"/>
      <c r="AA91" s="1368"/>
      <c r="AB91" s="1368"/>
      <c r="AC91" s="1368"/>
      <c r="AD91" s="1368"/>
      <c r="AE91" s="1368"/>
    </row>
    <row r="92" spans="1:31" s="1027" customFormat="1" x14ac:dyDescent="0.2">
      <c r="A92" s="1368"/>
      <c r="B92" s="1368"/>
      <c r="C92" s="1368"/>
      <c r="D92" s="1368"/>
      <c r="E92" s="1368"/>
      <c r="F92" s="1368"/>
      <c r="G92" s="1368"/>
      <c r="H92" s="1368"/>
      <c r="I92" s="1368"/>
      <c r="J92" s="1368"/>
      <c r="K92" s="1368"/>
      <c r="L92" s="1368"/>
      <c r="M92" s="1368"/>
      <c r="N92" s="1368"/>
      <c r="O92" s="1368"/>
      <c r="P92" s="1368"/>
      <c r="Q92" s="1368"/>
      <c r="R92" s="1368"/>
      <c r="S92" s="1368"/>
      <c r="T92" s="1368"/>
      <c r="U92" s="1368"/>
      <c r="V92" s="1368"/>
      <c r="W92" s="1368"/>
      <c r="X92" s="1368"/>
      <c r="Y92" s="1368"/>
      <c r="Z92" s="1368"/>
      <c r="AA92" s="1368"/>
      <c r="AB92" s="1368"/>
      <c r="AC92" s="1368"/>
      <c r="AD92" s="1368"/>
      <c r="AE92" s="1368"/>
    </row>
    <row r="93" spans="1:31" s="1027" customFormat="1" x14ac:dyDescent="0.2">
      <c r="A93" s="1368"/>
      <c r="B93" s="1368"/>
      <c r="C93" s="1368"/>
      <c r="D93" s="1368"/>
      <c r="E93" s="1368"/>
      <c r="F93" s="1368"/>
      <c r="G93" s="1368"/>
      <c r="H93" s="1368"/>
      <c r="I93" s="1368"/>
      <c r="J93" s="1368"/>
      <c r="K93" s="1368"/>
      <c r="L93" s="1368"/>
      <c r="M93" s="1368"/>
      <c r="N93" s="1368"/>
      <c r="O93" s="1368"/>
      <c r="P93" s="1368"/>
      <c r="Q93" s="1368"/>
      <c r="R93" s="1368"/>
      <c r="S93" s="1368"/>
      <c r="T93" s="1368"/>
      <c r="U93" s="1368"/>
      <c r="V93" s="1368"/>
      <c r="W93" s="1368"/>
      <c r="X93" s="1368"/>
      <c r="Y93" s="1368"/>
      <c r="Z93" s="1368"/>
      <c r="AA93" s="1368"/>
      <c r="AB93" s="1368"/>
      <c r="AC93" s="1368"/>
      <c r="AD93" s="1368"/>
      <c r="AE93" s="1368"/>
    </row>
    <row r="94" spans="1:31" s="1027" customFormat="1" x14ac:dyDescent="0.2">
      <c r="A94" s="1368"/>
      <c r="B94" s="1368"/>
      <c r="C94" s="1368"/>
      <c r="D94" s="1368"/>
      <c r="E94" s="1368"/>
      <c r="F94" s="1368"/>
      <c r="G94" s="1368"/>
      <c r="H94" s="1368"/>
      <c r="I94" s="1368"/>
      <c r="J94" s="1368"/>
      <c r="K94" s="1368"/>
      <c r="L94" s="1368"/>
      <c r="M94" s="1368"/>
      <c r="N94" s="1368"/>
      <c r="O94" s="1368"/>
      <c r="P94" s="1368"/>
      <c r="Q94" s="1368"/>
      <c r="R94" s="1368"/>
      <c r="S94" s="1368"/>
      <c r="T94" s="1368"/>
      <c r="U94" s="1368"/>
      <c r="V94" s="1368"/>
      <c r="W94" s="1368"/>
      <c r="X94" s="1368"/>
      <c r="Y94" s="1368"/>
      <c r="Z94" s="1368"/>
      <c r="AA94" s="1368"/>
      <c r="AB94" s="1368"/>
      <c r="AC94" s="1368"/>
      <c r="AD94" s="1368"/>
      <c r="AE94" s="1368"/>
    </row>
    <row r="95" spans="1:31" s="1027" customFormat="1" x14ac:dyDescent="0.2">
      <c r="A95" s="1368"/>
      <c r="B95" s="1368"/>
      <c r="C95" s="1368"/>
      <c r="D95" s="1368"/>
      <c r="E95" s="1368"/>
      <c r="F95" s="1368"/>
      <c r="G95" s="1368"/>
      <c r="H95" s="1368"/>
      <c r="I95" s="1368"/>
      <c r="J95" s="1368"/>
      <c r="K95" s="1368"/>
      <c r="L95" s="1368"/>
      <c r="M95" s="1368"/>
      <c r="N95" s="1368"/>
      <c r="O95" s="1368"/>
      <c r="P95" s="1368"/>
      <c r="Q95" s="1368"/>
      <c r="R95" s="1368"/>
      <c r="S95" s="1368"/>
      <c r="T95" s="1368"/>
      <c r="U95" s="1368"/>
      <c r="V95" s="1368"/>
      <c r="W95" s="1368"/>
      <c r="X95" s="1368"/>
      <c r="Y95" s="1368"/>
      <c r="Z95" s="1368"/>
      <c r="AA95" s="1368"/>
      <c r="AB95" s="1368"/>
      <c r="AC95" s="1368"/>
      <c r="AD95" s="1368"/>
      <c r="AE95" s="1368"/>
    </row>
    <row r="96" spans="1:31" s="1027" customFormat="1" x14ac:dyDescent="0.2">
      <c r="A96" s="1368"/>
      <c r="B96" s="1368"/>
      <c r="C96" s="1368"/>
      <c r="D96" s="1368"/>
      <c r="E96" s="1368"/>
      <c r="F96" s="1368"/>
      <c r="G96" s="1368"/>
      <c r="H96" s="1368"/>
      <c r="I96" s="1368"/>
      <c r="J96" s="1368"/>
      <c r="K96" s="1368"/>
      <c r="L96" s="1368"/>
      <c r="M96" s="1368"/>
      <c r="N96" s="1368"/>
      <c r="O96" s="1368"/>
      <c r="P96" s="1368"/>
      <c r="Q96" s="1368"/>
      <c r="R96" s="1368"/>
      <c r="S96" s="1368"/>
      <c r="T96" s="1368"/>
      <c r="U96" s="1368"/>
      <c r="V96" s="1368"/>
      <c r="W96" s="1368"/>
      <c r="X96" s="1368"/>
      <c r="Y96" s="1368"/>
      <c r="Z96" s="1368"/>
      <c r="AA96" s="1368"/>
      <c r="AB96" s="1368"/>
      <c r="AC96" s="1368"/>
      <c r="AD96" s="1368"/>
      <c r="AE96" s="1368"/>
    </row>
    <row r="97" spans="1:31" s="1027" customFormat="1" x14ac:dyDescent="0.2">
      <c r="A97" s="1368"/>
      <c r="B97" s="1368"/>
      <c r="C97" s="1368"/>
      <c r="D97" s="1368"/>
      <c r="E97" s="1368"/>
      <c r="F97" s="1368"/>
      <c r="G97" s="1368"/>
      <c r="H97" s="1368"/>
      <c r="I97" s="1368"/>
      <c r="J97" s="1368"/>
      <c r="K97" s="1368"/>
      <c r="L97" s="1368"/>
      <c r="M97" s="1368"/>
      <c r="N97" s="1368"/>
      <c r="O97" s="1368"/>
      <c r="P97" s="1368"/>
      <c r="Q97" s="1368"/>
      <c r="R97" s="1368"/>
      <c r="S97" s="1368"/>
      <c r="T97" s="1368"/>
      <c r="U97" s="1368"/>
      <c r="V97" s="1368"/>
      <c r="W97" s="1368"/>
      <c r="X97" s="1368"/>
      <c r="Y97" s="1368"/>
      <c r="Z97" s="1368"/>
      <c r="AA97" s="1368"/>
      <c r="AB97" s="1368"/>
      <c r="AC97" s="1368"/>
      <c r="AD97" s="1368"/>
      <c r="AE97" s="1368"/>
    </row>
    <row r="98" spans="1:31" s="1027" customFormat="1" x14ac:dyDescent="0.2">
      <c r="A98" s="1368"/>
      <c r="B98" s="1368"/>
      <c r="C98" s="1368"/>
      <c r="D98" s="1368"/>
      <c r="E98" s="1368"/>
      <c r="F98" s="1368"/>
      <c r="G98" s="1368"/>
      <c r="H98" s="1368"/>
      <c r="I98" s="1368"/>
      <c r="J98" s="1368"/>
      <c r="K98" s="1368"/>
      <c r="L98" s="1368"/>
      <c r="M98" s="1368"/>
      <c r="N98" s="1368"/>
      <c r="O98" s="1368"/>
      <c r="P98" s="1368"/>
      <c r="Q98" s="1368"/>
      <c r="R98" s="1368"/>
      <c r="S98" s="1368"/>
      <c r="T98" s="1368"/>
      <c r="U98" s="1368"/>
      <c r="V98" s="1368"/>
      <c r="W98" s="1368"/>
      <c r="X98" s="1368"/>
      <c r="Y98" s="1368"/>
      <c r="Z98" s="1368"/>
      <c r="AA98" s="1368"/>
      <c r="AB98" s="1368"/>
      <c r="AC98" s="1368"/>
      <c r="AD98" s="1368"/>
      <c r="AE98" s="1368"/>
    </row>
    <row r="99" spans="1:31" s="1027" customFormat="1" x14ac:dyDescent="0.2">
      <c r="A99" s="1368"/>
      <c r="B99" s="1368"/>
      <c r="C99" s="1368"/>
      <c r="D99" s="1368"/>
      <c r="E99" s="1368"/>
      <c r="F99" s="1368"/>
      <c r="G99" s="1368"/>
      <c r="H99" s="1368"/>
      <c r="I99" s="1368"/>
      <c r="J99" s="1368"/>
      <c r="K99" s="1368"/>
      <c r="L99" s="1368"/>
      <c r="M99" s="1368"/>
      <c r="N99" s="1368"/>
      <c r="O99" s="1368"/>
      <c r="P99" s="1368"/>
      <c r="Q99" s="1368"/>
      <c r="R99" s="1368"/>
      <c r="S99" s="1368"/>
      <c r="T99" s="1368"/>
      <c r="U99" s="1368"/>
      <c r="V99" s="1368"/>
      <c r="W99" s="1368"/>
      <c r="X99" s="1368"/>
      <c r="Y99" s="1368"/>
      <c r="Z99" s="1368"/>
      <c r="AA99" s="1368"/>
      <c r="AB99" s="1368"/>
      <c r="AC99" s="1368"/>
      <c r="AD99" s="1368"/>
      <c r="AE99" s="1368"/>
    </row>
    <row r="100" spans="1:31" s="1027" customFormat="1" x14ac:dyDescent="0.2">
      <c r="A100" s="1368"/>
      <c r="B100" s="1368"/>
      <c r="C100" s="1368"/>
      <c r="D100" s="1368"/>
      <c r="E100" s="1368"/>
      <c r="F100" s="1368"/>
      <c r="G100" s="1368"/>
      <c r="H100" s="1368"/>
      <c r="I100" s="1368"/>
      <c r="J100" s="1368"/>
      <c r="K100" s="1368"/>
      <c r="L100" s="1368"/>
      <c r="M100" s="1368"/>
      <c r="N100" s="1368"/>
      <c r="O100" s="1368"/>
      <c r="P100" s="1368"/>
      <c r="Q100" s="1368"/>
      <c r="R100" s="1368"/>
      <c r="S100" s="1368"/>
      <c r="T100" s="1368"/>
      <c r="U100" s="1368"/>
      <c r="V100" s="1368"/>
      <c r="W100" s="1368"/>
      <c r="X100" s="1368"/>
      <c r="Y100" s="1368"/>
      <c r="Z100" s="1368"/>
      <c r="AA100" s="1368"/>
      <c r="AB100" s="1368"/>
      <c r="AC100" s="1368"/>
      <c r="AD100" s="1368"/>
      <c r="AE100" s="1368"/>
    </row>
    <row r="101" spans="1:31" s="1027" customFormat="1" x14ac:dyDescent="0.2">
      <c r="A101" s="1368"/>
      <c r="B101" s="1368"/>
      <c r="C101" s="1368"/>
      <c r="D101" s="1368"/>
      <c r="E101" s="1368"/>
      <c r="F101" s="1368"/>
      <c r="G101" s="1368"/>
      <c r="H101" s="1368"/>
      <c r="I101" s="1368"/>
      <c r="J101" s="1368"/>
      <c r="K101" s="1368"/>
      <c r="L101" s="1368"/>
      <c r="M101" s="1368"/>
      <c r="N101" s="1368"/>
      <c r="O101" s="1368"/>
      <c r="P101" s="1368"/>
      <c r="Q101" s="1368"/>
      <c r="R101" s="1368"/>
      <c r="S101" s="1368"/>
      <c r="T101" s="1368"/>
      <c r="U101" s="1368"/>
      <c r="V101" s="1368"/>
      <c r="W101" s="1368"/>
      <c r="X101" s="1368"/>
      <c r="Y101" s="1368"/>
      <c r="Z101" s="1368"/>
      <c r="AA101" s="1368"/>
      <c r="AB101" s="1368"/>
      <c r="AC101" s="1368"/>
      <c r="AD101" s="1368"/>
      <c r="AE101" s="1368"/>
    </row>
    <row r="102" spans="1:31" s="1027" customFormat="1" x14ac:dyDescent="0.2">
      <c r="A102" s="1368"/>
      <c r="B102" s="1368"/>
      <c r="C102" s="1368"/>
      <c r="D102" s="1368"/>
      <c r="E102" s="1368"/>
      <c r="F102" s="1368"/>
      <c r="G102" s="1368"/>
      <c r="H102" s="1368"/>
      <c r="I102" s="1368"/>
      <c r="J102" s="1368"/>
      <c r="K102" s="1368"/>
      <c r="L102" s="1368"/>
      <c r="M102" s="1368"/>
      <c r="N102" s="1368"/>
      <c r="O102" s="1368"/>
      <c r="P102" s="1368"/>
      <c r="Q102" s="1368"/>
      <c r="R102" s="1368"/>
      <c r="S102" s="1368"/>
      <c r="T102" s="1368"/>
      <c r="U102" s="1368"/>
      <c r="V102" s="1368"/>
      <c r="W102" s="1368"/>
      <c r="X102" s="1368"/>
      <c r="Y102" s="1368"/>
      <c r="Z102" s="1368"/>
      <c r="AA102" s="1368"/>
      <c r="AB102" s="1368"/>
      <c r="AC102" s="1368"/>
      <c r="AD102" s="1368"/>
      <c r="AE102" s="1368"/>
    </row>
    <row r="103" spans="1:31" s="1027" customFormat="1" x14ac:dyDescent="0.2">
      <c r="A103" s="1368"/>
      <c r="B103" s="1368"/>
      <c r="C103" s="1368"/>
      <c r="D103" s="1368"/>
      <c r="E103" s="1368"/>
      <c r="F103" s="1368"/>
      <c r="G103" s="1368"/>
      <c r="H103" s="1368"/>
      <c r="I103" s="1368"/>
      <c r="J103" s="1368"/>
      <c r="K103" s="1368"/>
      <c r="L103" s="1368"/>
      <c r="M103" s="1368"/>
      <c r="N103" s="1368"/>
      <c r="O103" s="1368"/>
      <c r="P103" s="1368"/>
      <c r="Q103" s="1368"/>
      <c r="R103" s="1368"/>
      <c r="S103" s="1368"/>
      <c r="T103" s="1368"/>
      <c r="U103" s="1368"/>
      <c r="V103" s="1368"/>
      <c r="W103" s="1368"/>
      <c r="X103" s="1368"/>
      <c r="Y103" s="1368"/>
      <c r="Z103" s="1368"/>
      <c r="AA103" s="1368"/>
      <c r="AB103" s="1368"/>
      <c r="AC103" s="1368"/>
      <c r="AD103" s="1368"/>
      <c r="AE103" s="1368"/>
    </row>
    <row r="104" spans="1:31" s="1027" customFormat="1" x14ac:dyDescent="0.2">
      <c r="A104" s="1368"/>
      <c r="B104" s="1368"/>
      <c r="C104" s="1368"/>
      <c r="D104" s="1368"/>
      <c r="E104" s="1368"/>
      <c r="F104" s="1368"/>
      <c r="G104" s="1368"/>
      <c r="H104" s="1368"/>
      <c r="I104" s="1368"/>
      <c r="J104" s="1368"/>
      <c r="K104" s="1368"/>
      <c r="L104" s="1368"/>
      <c r="M104" s="1368"/>
      <c r="N104" s="1368"/>
      <c r="O104" s="1368"/>
      <c r="P104" s="1368"/>
      <c r="Q104" s="1368"/>
      <c r="R104" s="1368"/>
      <c r="S104" s="1368"/>
      <c r="T104" s="1368"/>
      <c r="U104" s="1368"/>
      <c r="V104" s="1368"/>
      <c r="W104" s="1368"/>
      <c r="X104" s="1368"/>
      <c r="Y104" s="1368"/>
      <c r="Z104" s="1368"/>
      <c r="AA104" s="1368"/>
      <c r="AB104" s="1368"/>
      <c r="AC104" s="1368"/>
      <c r="AD104" s="1368"/>
      <c r="AE104" s="1368"/>
    </row>
    <row r="105" spans="1:31" s="1027" customFormat="1" x14ac:dyDescent="0.2">
      <c r="A105" s="1368"/>
      <c r="B105" s="1368"/>
      <c r="C105" s="1368"/>
      <c r="D105" s="1368"/>
      <c r="E105" s="1368"/>
      <c r="F105" s="1368"/>
      <c r="G105" s="1368"/>
      <c r="H105" s="1368"/>
      <c r="I105" s="1368"/>
      <c r="J105" s="1368"/>
      <c r="K105" s="1368"/>
      <c r="L105" s="1368"/>
      <c r="M105" s="1368"/>
      <c r="N105" s="1368"/>
      <c r="O105" s="1368"/>
      <c r="P105" s="1368"/>
      <c r="Q105" s="1368"/>
      <c r="R105" s="1368"/>
      <c r="S105" s="1368"/>
      <c r="T105" s="1368"/>
      <c r="U105" s="1368"/>
      <c r="V105" s="1368"/>
      <c r="W105" s="1368"/>
      <c r="X105" s="1368"/>
      <c r="Y105" s="1368"/>
      <c r="Z105" s="1368"/>
      <c r="AA105" s="1368"/>
      <c r="AB105" s="1368"/>
      <c r="AC105" s="1368"/>
      <c r="AD105" s="1368"/>
      <c r="AE105" s="1368"/>
    </row>
    <row r="106" spans="1:31" s="1027" customFormat="1" x14ac:dyDescent="0.2">
      <c r="A106" s="1368"/>
      <c r="B106" s="1368"/>
      <c r="C106" s="1368"/>
      <c r="D106" s="1368"/>
      <c r="E106" s="1368"/>
      <c r="F106" s="1368"/>
      <c r="G106" s="1368"/>
      <c r="H106" s="1368"/>
      <c r="I106" s="1368"/>
      <c r="J106" s="1368"/>
      <c r="K106" s="1368"/>
      <c r="L106" s="1368"/>
      <c r="M106" s="1368"/>
      <c r="N106" s="1368"/>
      <c r="O106" s="1368"/>
      <c r="P106" s="1368"/>
      <c r="Q106" s="1368"/>
      <c r="R106" s="1368"/>
      <c r="S106" s="1368"/>
      <c r="T106" s="1368"/>
      <c r="U106" s="1368"/>
      <c r="V106" s="1368"/>
      <c r="W106" s="1368"/>
      <c r="X106" s="1368"/>
      <c r="Y106" s="1368"/>
      <c r="Z106" s="1368"/>
      <c r="AA106" s="1368"/>
      <c r="AB106" s="1368"/>
      <c r="AC106" s="1368"/>
      <c r="AD106" s="1368"/>
      <c r="AE106" s="1368"/>
    </row>
    <row r="107" spans="1:31" s="1027" customFormat="1" x14ac:dyDescent="0.2">
      <c r="A107" s="1368"/>
      <c r="B107" s="1368"/>
      <c r="C107" s="1368"/>
      <c r="D107" s="1368"/>
      <c r="E107" s="1368"/>
      <c r="F107" s="1368"/>
      <c r="G107" s="1368"/>
      <c r="H107" s="1368"/>
      <c r="I107" s="1368"/>
      <c r="J107" s="1368"/>
      <c r="K107" s="1368"/>
      <c r="L107" s="1368"/>
      <c r="M107" s="1368"/>
      <c r="N107" s="1368"/>
      <c r="O107" s="1368"/>
      <c r="P107" s="1368"/>
      <c r="Q107" s="1368"/>
      <c r="R107" s="1368"/>
      <c r="S107" s="1368"/>
      <c r="T107" s="1368"/>
      <c r="U107" s="1368"/>
      <c r="V107" s="1368"/>
      <c r="W107" s="1368"/>
      <c r="X107" s="1368"/>
      <c r="Y107" s="1368"/>
      <c r="Z107" s="1368"/>
      <c r="AA107" s="1368"/>
      <c r="AB107" s="1368"/>
      <c r="AC107" s="1368"/>
      <c r="AD107" s="1368"/>
      <c r="AE107" s="1368"/>
    </row>
    <row r="108" spans="1:31" s="1027" customFormat="1" x14ac:dyDescent="0.2">
      <c r="A108" s="1368"/>
      <c r="B108" s="1368"/>
      <c r="C108" s="1368"/>
      <c r="D108" s="1368"/>
      <c r="E108" s="1368"/>
      <c r="F108" s="1368"/>
      <c r="G108" s="1368"/>
      <c r="H108" s="1368"/>
      <c r="I108" s="1368"/>
      <c r="J108" s="1368"/>
      <c r="K108" s="1368"/>
      <c r="L108" s="1368"/>
      <c r="M108" s="1368"/>
      <c r="N108" s="1368"/>
      <c r="O108" s="1368"/>
      <c r="P108" s="1368"/>
      <c r="Q108" s="1368"/>
      <c r="R108" s="1368"/>
      <c r="S108" s="1368"/>
      <c r="T108" s="1368"/>
      <c r="U108" s="1368"/>
      <c r="V108" s="1368"/>
      <c r="W108" s="1368"/>
      <c r="X108" s="1368"/>
      <c r="Y108" s="1368"/>
      <c r="Z108" s="1368"/>
      <c r="AA108" s="1368"/>
      <c r="AB108" s="1368"/>
      <c r="AC108" s="1368"/>
      <c r="AD108" s="1368"/>
      <c r="AE108" s="1368"/>
    </row>
    <row r="109" spans="1:31" s="1027" customFormat="1" x14ac:dyDescent="0.2">
      <c r="A109" s="1368"/>
      <c r="B109" s="1368"/>
      <c r="C109" s="1368"/>
      <c r="D109" s="1368"/>
      <c r="E109" s="1368"/>
      <c r="F109" s="1368"/>
      <c r="G109" s="1368"/>
      <c r="H109" s="1368"/>
      <c r="I109" s="1368"/>
      <c r="J109" s="1368"/>
      <c r="K109" s="1368"/>
      <c r="L109" s="1368"/>
      <c r="M109" s="1368"/>
      <c r="N109" s="1368"/>
      <c r="O109" s="1368"/>
      <c r="P109" s="1368"/>
      <c r="Q109" s="1368"/>
      <c r="R109" s="1368"/>
      <c r="S109" s="1368"/>
      <c r="T109" s="1368"/>
      <c r="U109" s="1368"/>
      <c r="V109" s="1368"/>
      <c r="W109" s="1368"/>
      <c r="X109" s="1368"/>
      <c r="Y109" s="1368"/>
      <c r="Z109" s="1368"/>
      <c r="AA109" s="1368"/>
      <c r="AB109" s="1368"/>
      <c r="AC109" s="1368"/>
      <c r="AD109" s="1368"/>
      <c r="AE109" s="1368"/>
    </row>
    <row r="110" spans="1:31" s="1027" customFormat="1" x14ac:dyDescent="0.2">
      <c r="A110" s="1368"/>
      <c r="B110" s="1368"/>
      <c r="C110" s="1368"/>
      <c r="D110" s="1368"/>
      <c r="E110" s="1368"/>
      <c r="F110" s="1368"/>
      <c r="G110" s="1368"/>
      <c r="H110" s="1368"/>
      <c r="I110" s="1368"/>
      <c r="J110" s="1368"/>
      <c r="K110" s="1368"/>
      <c r="L110" s="1368"/>
      <c r="M110" s="1368"/>
      <c r="N110" s="1368"/>
      <c r="O110" s="1368"/>
      <c r="P110" s="1368"/>
      <c r="Q110" s="1368"/>
      <c r="R110" s="1368"/>
      <c r="S110" s="1368"/>
      <c r="T110" s="1368"/>
      <c r="U110" s="1368"/>
      <c r="V110" s="1368"/>
      <c r="W110" s="1368"/>
      <c r="X110" s="1368"/>
      <c r="Y110" s="1368"/>
      <c r="Z110" s="1368"/>
      <c r="AA110" s="1368"/>
      <c r="AB110" s="1368"/>
      <c r="AC110" s="1368"/>
      <c r="AD110" s="1368"/>
      <c r="AE110" s="1368"/>
    </row>
    <row r="111" spans="1:31" s="1027" customFormat="1" x14ac:dyDescent="0.2">
      <c r="A111" s="1368"/>
      <c r="B111" s="1368"/>
      <c r="C111" s="1368"/>
      <c r="D111" s="1368"/>
      <c r="E111" s="1368"/>
      <c r="F111" s="1368"/>
      <c r="G111" s="1368"/>
      <c r="H111" s="1368"/>
      <c r="I111" s="1368"/>
      <c r="J111" s="1368"/>
      <c r="K111" s="1368"/>
      <c r="L111" s="1368"/>
      <c r="M111" s="1368"/>
      <c r="N111" s="1368"/>
      <c r="O111" s="1368"/>
      <c r="P111" s="1368"/>
      <c r="Q111" s="1368"/>
      <c r="R111" s="1368"/>
      <c r="S111" s="1368"/>
      <c r="T111" s="1368"/>
      <c r="U111" s="1368"/>
      <c r="V111" s="1368"/>
      <c r="W111" s="1368"/>
      <c r="X111" s="1368"/>
      <c r="Y111" s="1368"/>
      <c r="Z111" s="1368"/>
      <c r="AA111" s="1368"/>
      <c r="AB111" s="1368"/>
      <c r="AC111" s="1368"/>
      <c r="AD111" s="1368"/>
      <c r="AE111" s="1368"/>
    </row>
    <row r="112" spans="1:31" s="1027" customFormat="1" x14ac:dyDescent="0.2">
      <c r="A112" s="1368"/>
      <c r="B112" s="1368"/>
      <c r="C112" s="1368"/>
      <c r="D112" s="1368"/>
      <c r="E112" s="1368"/>
      <c r="F112" s="1368"/>
      <c r="G112" s="1368"/>
      <c r="H112" s="1368"/>
      <c r="I112" s="1368"/>
      <c r="J112" s="1368"/>
      <c r="K112" s="1368"/>
      <c r="L112" s="1368"/>
      <c r="M112" s="1368"/>
      <c r="N112" s="1368"/>
      <c r="O112" s="1368"/>
      <c r="P112" s="1368"/>
      <c r="Q112" s="1368"/>
      <c r="R112" s="1368"/>
      <c r="S112" s="1368"/>
      <c r="T112" s="1368"/>
      <c r="U112" s="1368"/>
      <c r="V112" s="1368"/>
      <c r="W112" s="1368"/>
      <c r="X112" s="1368"/>
      <c r="Y112" s="1368"/>
      <c r="Z112" s="1368"/>
      <c r="AA112" s="1368"/>
      <c r="AB112" s="1368"/>
      <c r="AC112" s="1368"/>
      <c r="AD112" s="1368"/>
      <c r="AE112" s="1368"/>
    </row>
    <row r="113" spans="1:31" s="1027" customFormat="1" x14ac:dyDescent="0.2">
      <c r="A113" s="1368"/>
      <c r="B113" s="1368"/>
      <c r="C113" s="1368"/>
      <c r="D113" s="1368"/>
      <c r="E113" s="1368"/>
      <c r="F113" s="1368"/>
      <c r="G113" s="1368"/>
      <c r="H113" s="1368"/>
      <c r="I113" s="1368"/>
      <c r="J113" s="1368"/>
      <c r="K113" s="1368"/>
      <c r="L113" s="1368"/>
      <c r="M113" s="1368"/>
      <c r="N113" s="1368"/>
      <c r="O113" s="1368"/>
      <c r="P113" s="1368"/>
      <c r="Q113" s="1368"/>
      <c r="R113" s="1368"/>
      <c r="S113" s="1368"/>
      <c r="T113" s="1368"/>
      <c r="U113" s="1368"/>
      <c r="V113" s="1368"/>
      <c r="W113" s="1368"/>
      <c r="X113" s="1368"/>
      <c r="Y113" s="1368"/>
      <c r="Z113" s="1368"/>
      <c r="AA113" s="1368"/>
      <c r="AB113" s="1368"/>
      <c r="AC113" s="1368"/>
      <c r="AD113" s="1368"/>
      <c r="AE113" s="1368"/>
    </row>
    <row r="114" spans="1:31" s="1027" customFormat="1" x14ac:dyDescent="0.2">
      <c r="A114" s="1368"/>
      <c r="B114" s="1368"/>
      <c r="C114" s="1368"/>
      <c r="D114" s="1368"/>
      <c r="E114" s="1368"/>
      <c r="F114" s="1368"/>
      <c r="G114" s="1368"/>
      <c r="H114" s="1368"/>
      <c r="I114" s="1368"/>
      <c r="J114" s="1368"/>
      <c r="K114" s="1368"/>
      <c r="L114" s="1368"/>
      <c r="M114" s="1368"/>
      <c r="N114" s="1368"/>
      <c r="O114" s="1368"/>
      <c r="P114" s="1368"/>
      <c r="Q114" s="1368"/>
      <c r="R114" s="1368"/>
      <c r="S114" s="1368"/>
      <c r="T114" s="1368"/>
      <c r="U114" s="1368"/>
      <c r="V114" s="1368"/>
      <c r="W114" s="1368"/>
      <c r="X114" s="1368"/>
      <c r="Y114" s="1368"/>
      <c r="Z114" s="1368"/>
      <c r="AA114" s="1368"/>
      <c r="AB114" s="1368"/>
      <c r="AC114" s="1368"/>
      <c r="AD114" s="1368"/>
      <c r="AE114" s="1368"/>
    </row>
    <row r="115" spans="1:31" s="1027" customFormat="1" x14ac:dyDescent="0.2">
      <c r="A115" s="1368"/>
      <c r="B115" s="1368"/>
      <c r="C115" s="1368"/>
      <c r="D115" s="1368"/>
      <c r="E115" s="1368"/>
      <c r="F115" s="1368"/>
      <c r="G115" s="1368"/>
      <c r="H115" s="1368"/>
      <c r="I115" s="1368"/>
      <c r="J115" s="1368"/>
      <c r="K115" s="1368"/>
      <c r="L115" s="1368"/>
      <c r="M115" s="1368"/>
      <c r="N115" s="1368"/>
      <c r="O115" s="1368"/>
      <c r="P115" s="1368"/>
      <c r="Q115" s="1368"/>
      <c r="R115" s="1368"/>
      <c r="S115" s="1368"/>
      <c r="T115" s="1368"/>
      <c r="U115" s="1368"/>
      <c r="V115" s="1368"/>
      <c r="W115" s="1368"/>
      <c r="X115" s="1368"/>
      <c r="Y115" s="1368"/>
      <c r="Z115" s="1368"/>
      <c r="AA115" s="1368"/>
      <c r="AB115" s="1368"/>
      <c r="AC115" s="1368"/>
      <c r="AD115" s="1368"/>
      <c r="AE115" s="1368"/>
    </row>
    <row r="116" spans="1:31" s="1027" customFormat="1" x14ac:dyDescent="0.2">
      <c r="A116" s="1368"/>
      <c r="B116" s="1368"/>
      <c r="C116" s="1368"/>
      <c r="D116" s="1368"/>
      <c r="E116" s="1368"/>
      <c r="F116" s="1368"/>
      <c r="G116" s="1368"/>
      <c r="H116" s="1368"/>
      <c r="I116" s="1368"/>
      <c r="J116" s="1368"/>
      <c r="K116" s="1368"/>
      <c r="L116" s="1368"/>
      <c r="M116" s="1368"/>
      <c r="N116" s="1368"/>
      <c r="O116" s="1368"/>
      <c r="P116" s="1368"/>
      <c r="Q116" s="1368"/>
      <c r="R116" s="1368"/>
      <c r="S116" s="1368"/>
      <c r="T116" s="1368"/>
      <c r="U116" s="1368"/>
      <c r="V116" s="1368"/>
      <c r="W116" s="1368"/>
      <c r="X116" s="1368"/>
      <c r="Y116" s="1368"/>
      <c r="Z116" s="1368"/>
      <c r="AA116" s="1368"/>
      <c r="AB116" s="1368"/>
      <c r="AC116" s="1368"/>
      <c r="AD116" s="1368"/>
      <c r="AE116" s="1368"/>
    </row>
    <row r="117" spans="1:31" s="1027" customFormat="1" x14ac:dyDescent="0.2">
      <c r="A117" s="1368"/>
      <c r="B117" s="1368"/>
      <c r="C117" s="1368"/>
      <c r="D117" s="1368"/>
      <c r="E117" s="1368"/>
      <c r="F117" s="1368"/>
      <c r="G117" s="1368"/>
      <c r="H117" s="1368"/>
      <c r="I117" s="1368"/>
      <c r="J117" s="1368"/>
      <c r="K117" s="1368"/>
      <c r="L117" s="1368"/>
      <c r="M117" s="1368"/>
      <c r="N117" s="1368"/>
      <c r="O117" s="1368"/>
      <c r="P117" s="1368"/>
      <c r="Q117" s="1368"/>
      <c r="R117" s="1368"/>
      <c r="S117" s="1368"/>
      <c r="T117" s="1368"/>
      <c r="U117" s="1368"/>
      <c r="V117" s="1368"/>
      <c r="W117" s="1368"/>
      <c r="X117" s="1368"/>
      <c r="Y117" s="1368"/>
      <c r="Z117" s="1368"/>
      <c r="AA117" s="1368"/>
      <c r="AB117" s="1368"/>
      <c r="AC117" s="1368"/>
      <c r="AD117" s="1368"/>
      <c r="AE117" s="1368"/>
    </row>
    <row r="118" spans="1:31" s="1027" customFormat="1" x14ac:dyDescent="0.2">
      <c r="A118" s="1368"/>
      <c r="B118" s="1368"/>
      <c r="C118" s="1368"/>
      <c r="D118" s="1368"/>
      <c r="E118" s="1368"/>
      <c r="F118" s="1368"/>
      <c r="G118" s="1368"/>
      <c r="H118" s="1368"/>
      <c r="I118" s="1368"/>
      <c r="J118" s="1368"/>
      <c r="K118" s="1368"/>
      <c r="L118" s="1368"/>
      <c r="M118" s="1368"/>
      <c r="N118" s="1368"/>
      <c r="O118" s="1368"/>
      <c r="P118" s="1368"/>
      <c r="Q118" s="1368"/>
      <c r="R118" s="1368"/>
      <c r="S118" s="1368"/>
      <c r="T118" s="1368"/>
      <c r="U118" s="1368"/>
      <c r="V118" s="1368"/>
      <c r="W118" s="1368"/>
      <c r="X118" s="1368"/>
      <c r="Y118" s="1368"/>
      <c r="Z118" s="1368"/>
      <c r="AA118" s="1368"/>
      <c r="AB118" s="1368"/>
      <c r="AC118" s="1368"/>
      <c r="AD118" s="1368"/>
      <c r="AE118" s="1368"/>
    </row>
    <row r="119" spans="1:31" s="1027" customFormat="1" x14ac:dyDescent="0.2">
      <c r="A119" s="1368"/>
      <c r="B119" s="1368"/>
      <c r="C119" s="1368"/>
      <c r="D119" s="1368"/>
      <c r="E119" s="1368"/>
      <c r="F119" s="1368"/>
      <c r="G119" s="1368"/>
      <c r="H119" s="1368"/>
      <c r="I119" s="1368"/>
      <c r="J119" s="1368"/>
      <c r="K119" s="1368"/>
      <c r="L119" s="1368"/>
      <c r="M119" s="1368"/>
      <c r="N119" s="1368"/>
      <c r="O119" s="1368"/>
      <c r="P119" s="1368"/>
      <c r="Q119" s="1368"/>
      <c r="R119" s="1368"/>
      <c r="S119" s="1368"/>
      <c r="T119" s="1368"/>
      <c r="U119" s="1368"/>
      <c r="V119" s="1368"/>
      <c r="W119" s="1368"/>
      <c r="X119" s="1368"/>
      <c r="Y119" s="1368"/>
      <c r="Z119" s="1368"/>
      <c r="AA119" s="1368"/>
      <c r="AB119" s="1368"/>
      <c r="AC119" s="1368"/>
      <c r="AD119" s="1368"/>
      <c r="AE119" s="1368"/>
    </row>
    <row r="120" spans="1:31" s="1027" customFormat="1" x14ac:dyDescent="0.2">
      <c r="A120" s="1368"/>
      <c r="B120" s="1368"/>
      <c r="C120" s="1368"/>
      <c r="D120" s="1368"/>
      <c r="E120" s="1368"/>
      <c r="F120" s="1368"/>
      <c r="G120" s="1368"/>
      <c r="H120" s="1368"/>
      <c r="I120" s="1368"/>
      <c r="J120" s="1368"/>
      <c r="K120" s="1368"/>
      <c r="L120" s="1368"/>
      <c r="M120" s="1368"/>
      <c r="N120" s="1368"/>
      <c r="O120" s="1368"/>
      <c r="P120" s="1368"/>
      <c r="Q120" s="1368"/>
      <c r="R120" s="1368"/>
      <c r="S120" s="1368"/>
      <c r="T120" s="1368"/>
      <c r="U120" s="1368"/>
      <c r="V120" s="1368"/>
      <c r="W120" s="1368"/>
      <c r="X120" s="1368"/>
      <c r="Y120" s="1368"/>
      <c r="Z120" s="1368"/>
      <c r="AA120" s="1368"/>
      <c r="AB120" s="1368"/>
      <c r="AC120" s="1368"/>
      <c r="AD120" s="1368"/>
      <c r="AE120" s="1368"/>
    </row>
    <row r="121" spans="1:31" s="1027" customFormat="1" x14ac:dyDescent="0.2">
      <c r="A121" s="1368"/>
      <c r="B121" s="1368"/>
      <c r="C121" s="1368"/>
      <c r="D121" s="1368"/>
      <c r="E121" s="1368"/>
      <c r="F121" s="1368"/>
      <c r="G121" s="1368"/>
      <c r="H121" s="1368"/>
      <c r="I121" s="1368"/>
      <c r="J121" s="1368"/>
      <c r="K121" s="1368"/>
      <c r="L121" s="1368"/>
      <c r="M121" s="1368"/>
      <c r="N121" s="1368"/>
      <c r="O121" s="1368"/>
      <c r="P121" s="1368"/>
      <c r="Q121" s="1368"/>
      <c r="R121" s="1368"/>
      <c r="S121" s="1368"/>
      <c r="T121" s="1368"/>
      <c r="U121" s="1368"/>
      <c r="V121" s="1368"/>
      <c r="W121" s="1368"/>
      <c r="X121" s="1368"/>
      <c r="Y121" s="1368"/>
      <c r="Z121" s="1368"/>
      <c r="AA121" s="1368"/>
      <c r="AB121" s="1368"/>
      <c r="AC121" s="1368"/>
      <c r="AD121" s="1368"/>
      <c r="AE121" s="1368"/>
    </row>
    <row r="122" spans="1:31" s="1027" customFormat="1" x14ac:dyDescent="0.2">
      <c r="A122" s="1368"/>
      <c r="B122" s="1368"/>
      <c r="C122" s="1368"/>
      <c r="D122" s="1368"/>
      <c r="E122" s="1368"/>
      <c r="F122" s="1368"/>
      <c r="G122" s="1368"/>
      <c r="H122" s="1368"/>
      <c r="I122" s="1368"/>
      <c r="J122" s="1368"/>
      <c r="K122" s="1368"/>
      <c r="L122" s="1368"/>
      <c r="M122" s="1368"/>
      <c r="N122" s="1368"/>
      <c r="O122" s="1368"/>
      <c r="P122" s="1368"/>
      <c r="Q122" s="1368"/>
      <c r="R122" s="1368"/>
      <c r="S122" s="1368"/>
      <c r="T122" s="1368"/>
      <c r="U122" s="1368"/>
      <c r="V122" s="1368"/>
      <c r="W122" s="1368"/>
      <c r="X122" s="1368"/>
      <c r="Y122" s="1368"/>
      <c r="Z122" s="1368"/>
      <c r="AA122" s="1368"/>
      <c r="AB122" s="1368"/>
      <c r="AC122" s="1368"/>
      <c r="AD122" s="1368"/>
      <c r="AE122" s="1368"/>
    </row>
    <row r="123" spans="1:31" s="1027" customFormat="1" x14ac:dyDescent="0.2">
      <c r="A123" s="1368"/>
      <c r="B123" s="1368"/>
      <c r="C123" s="1368"/>
      <c r="D123" s="1368"/>
      <c r="E123" s="1368"/>
      <c r="F123" s="1368"/>
      <c r="G123" s="1368"/>
      <c r="H123" s="1368"/>
      <c r="I123" s="1368"/>
      <c r="J123" s="1368"/>
      <c r="K123" s="1368"/>
      <c r="L123" s="1368"/>
      <c r="M123" s="1368"/>
      <c r="N123" s="1368"/>
      <c r="O123" s="1368"/>
      <c r="P123" s="1368"/>
      <c r="Q123" s="1368"/>
      <c r="R123" s="1368"/>
      <c r="S123" s="1368"/>
      <c r="T123" s="1368"/>
      <c r="U123" s="1368"/>
      <c r="V123" s="1368"/>
      <c r="W123" s="1368"/>
      <c r="X123" s="1368"/>
      <c r="Y123" s="1368"/>
      <c r="Z123" s="1368"/>
      <c r="AA123" s="1368"/>
      <c r="AB123" s="1368"/>
      <c r="AC123" s="1368"/>
      <c r="AD123" s="1368"/>
      <c r="AE123" s="1368"/>
    </row>
    <row r="124" spans="1:31" s="1027" customFormat="1" x14ac:dyDescent="0.2">
      <c r="A124" s="1368"/>
      <c r="B124" s="1368"/>
      <c r="C124" s="1368"/>
      <c r="D124" s="1368"/>
      <c r="E124" s="1368"/>
      <c r="F124" s="1368"/>
      <c r="G124" s="1368"/>
      <c r="H124" s="1368"/>
      <c r="I124" s="1368"/>
      <c r="J124" s="1368"/>
      <c r="K124" s="1368"/>
      <c r="L124" s="1368"/>
      <c r="M124" s="1368"/>
      <c r="N124" s="1368"/>
      <c r="O124" s="1368"/>
      <c r="P124" s="1368"/>
      <c r="Q124" s="1368"/>
      <c r="R124" s="1368"/>
      <c r="S124" s="1368"/>
      <c r="T124" s="1368"/>
      <c r="U124" s="1368"/>
      <c r="V124" s="1368"/>
      <c r="W124" s="1368"/>
      <c r="X124" s="1368"/>
      <c r="Y124" s="1368"/>
      <c r="Z124" s="1368"/>
      <c r="AA124" s="1368"/>
      <c r="AB124" s="1368"/>
      <c r="AC124" s="1368"/>
      <c r="AD124" s="1368"/>
      <c r="AE124" s="1368"/>
    </row>
    <row r="125" spans="1:31" s="1027" customFormat="1" x14ac:dyDescent="0.2">
      <c r="A125" s="1368"/>
      <c r="B125" s="1368"/>
      <c r="C125" s="1368"/>
      <c r="D125" s="1368"/>
      <c r="E125" s="1368"/>
      <c r="F125" s="1368"/>
      <c r="G125" s="1368"/>
      <c r="H125" s="1368"/>
      <c r="I125" s="1368"/>
      <c r="J125" s="1368"/>
      <c r="K125" s="1368"/>
      <c r="L125" s="1368"/>
      <c r="M125" s="1368"/>
      <c r="N125" s="1368"/>
      <c r="O125" s="1368"/>
      <c r="P125" s="1368"/>
      <c r="Q125" s="1368"/>
      <c r="R125" s="1368"/>
      <c r="S125" s="1368"/>
      <c r="T125" s="1368"/>
      <c r="U125" s="1368"/>
      <c r="V125" s="1368"/>
      <c r="W125" s="1368"/>
      <c r="X125" s="1368"/>
      <c r="Y125" s="1368"/>
      <c r="Z125" s="1368"/>
      <c r="AA125" s="1368"/>
      <c r="AB125" s="1368"/>
      <c r="AC125" s="1368"/>
      <c r="AD125" s="1368"/>
      <c r="AE125" s="1368"/>
    </row>
    <row r="126" spans="1:31" s="1027" customFormat="1" x14ac:dyDescent="0.2">
      <c r="A126" s="1368"/>
      <c r="B126" s="1368"/>
      <c r="C126" s="1368"/>
      <c r="D126" s="1368"/>
      <c r="E126" s="1368"/>
      <c r="F126" s="1368"/>
      <c r="G126" s="1368"/>
      <c r="H126" s="1368"/>
      <c r="I126" s="1368"/>
      <c r="J126" s="1368"/>
      <c r="K126" s="1368"/>
      <c r="L126" s="1368"/>
      <c r="M126" s="1368"/>
      <c r="N126" s="1368"/>
      <c r="O126" s="1368"/>
      <c r="P126" s="1368"/>
      <c r="Q126" s="1368"/>
      <c r="R126" s="1368"/>
      <c r="S126" s="1368"/>
      <c r="T126" s="1368"/>
      <c r="U126" s="1368"/>
      <c r="V126" s="1368"/>
      <c r="W126" s="1368"/>
      <c r="X126" s="1368"/>
      <c r="Y126" s="1368"/>
      <c r="Z126" s="1368"/>
      <c r="AA126" s="1368"/>
      <c r="AB126" s="1368"/>
      <c r="AC126" s="1368"/>
      <c r="AD126" s="1368"/>
      <c r="AE126" s="1368"/>
    </row>
    <row r="127" spans="1:31" s="1027" customFormat="1" x14ac:dyDescent="0.2">
      <c r="A127" s="1368"/>
      <c r="B127" s="1368"/>
      <c r="C127" s="1368"/>
      <c r="D127" s="1368"/>
      <c r="E127" s="1368"/>
      <c r="F127" s="1368"/>
      <c r="G127" s="1368"/>
      <c r="H127" s="1368"/>
      <c r="I127" s="1368"/>
      <c r="J127" s="1368"/>
      <c r="K127" s="1368"/>
      <c r="L127" s="1368"/>
      <c r="M127" s="1368"/>
      <c r="N127" s="1368"/>
      <c r="O127" s="1368"/>
      <c r="P127" s="1368"/>
      <c r="Q127" s="1368"/>
      <c r="R127" s="1368"/>
      <c r="S127" s="1368"/>
      <c r="T127" s="1368"/>
      <c r="U127" s="1368"/>
      <c r="V127" s="1368"/>
      <c r="W127" s="1368"/>
      <c r="X127" s="1368"/>
      <c r="Y127" s="1368"/>
      <c r="Z127" s="1368"/>
      <c r="AA127" s="1368"/>
      <c r="AB127" s="1368"/>
      <c r="AC127" s="1368"/>
      <c r="AD127" s="1368"/>
      <c r="AE127" s="1368"/>
    </row>
    <row r="128" spans="1:31" s="1027" customFormat="1" x14ac:dyDescent="0.2">
      <c r="A128" s="1368"/>
      <c r="B128" s="1368"/>
      <c r="C128" s="1368"/>
      <c r="D128" s="1368"/>
      <c r="E128" s="1368"/>
      <c r="F128" s="1368"/>
      <c r="G128" s="1368"/>
      <c r="H128" s="1368"/>
      <c r="I128" s="1368"/>
      <c r="J128" s="1368"/>
      <c r="K128" s="1368"/>
      <c r="L128" s="1368"/>
      <c r="M128" s="1368"/>
      <c r="N128" s="1368"/>
      <c r="O128" s="1368"/>
      <c r="P128" s="1368"/>
      <c r="Q128" s="1368"/>
      <c r="R128" s="1368"/>
      <c r="S128" s="1368"/>
      <c r="T128" s="1368"/>
      <c r="U128" s="1368"/>
      <c r="V128" s="1368"/>
      <c r="W128" s="1368"/>
      <c r="X128" s="1368"/>
      <c r="Y128" s="1368"/>
      <c r="Z128" s="1368"/>
      <c r="AA128" s="1368"/>
      <c r="AB128" s="1368"/>
      <c r="AC128" s="1368"/>
      <c r="AD128" s="1368"/>
      <c r="AE128" s="1368"/>
    </row>
    <row r="129" spans="1:31" s="1027" customFormat="1" x14ac:dyDescent="0.2">
      <c r="A129" s="1368"/>
      <c r="B129" s="1368"/>
      <c r="C129" s="1368"/>
      <c r="D129" s="1368"/>
      <c r="E129" s="1368"/>
      <c r="F129" s="1368"/>
      <c r="G129" s="1368"/>
      <c r="H129" s="1368"/>
      <c r="I129" s="1368"/>
      <c r="J129" s="1368"/>
      <c r="K129" s="1368"/>
      <c r="L129" s="1368"/>
      <c r="M129" s="1368"/>
      <c r="N129" s="1368"/>
      <c r="O129" s="1368"/>
      <c r="P129" s="1368"/>
      <c r="Q129" s="1368"/>
      <c r="R129" s="1368"/>
      <c r="S129" s="1368"/>
      <c r="T129" s="1368"/>
      <c r="U129" s="1368"/>
      <c r="V129" s="1368"/>
      <c r="W129" s="1368"/>
      <c r="X129" s="1368"/>
      <c r="Y129" s="1368"/>
      <c r="Z129" s="1368"/>
      <c r="AA129" s="1368"/>
      <c r="AB129" s="1368"/>
      <c r="AC129" s="1368"/>
      <c r="AD129" s="1368"/>
      <c r="AE129" s="1368"/>
    </row>
    <row r="130" spans="1:31" s="1027" customFormat="1" x14ac:dyDescent="0.2">
      <c r="A130" s="1368"/>
      <c r="B130" s="1368"/>
      <c r="C130" s="1368"/>
      <c r="D130" s="1368"/>
      <c r="E130" s="1368"/>
      <c r="F130" s="1368"/>
      <c r="G130" s="1368"/>
      <c r="H130" s="1368"/>
      <c r="I130" s="1368"/>
      <c r="J130" s="1368"/>
      <c r="K130" s="1368"/>
      <c r="L130" s="1368"/>
      <c r="M130" s="1368"/>
      <c r="N130" s="1368"/>
      <c r="O130" s="1368"/>
      <c r="P130" s="1368"/>
      <c r="Q130" s="1368"/>
      <c r="R130" s="1368"/>
      <c r="S130" s="1368"/>
      <c r="T130" s="1368"/>
      <c r="U130" s="1368"/>
      <c r="V130" s="1368"/>
      <c r="W130" s="1368"/>
      <c r="X130" s="1368"/>
      <c r="Y130" s="1368"/>
      <c r="Z130" s="1368"/>
      <c r="AA130" s="1368"/>
      <c r="AB130" s="1368"/>
      <c r="AC130" s="1368"/>
      <c r="AD130" s="1368"/>
      <c r="AE130" s="1368"/>
    </row>
    <row r="131" spans="1:31" s="1027" customFormat="1" x14ac:dyDescent="0.2">
      <c r="A131" s="1368"/>
      <c r="B131" s="1368"/>
      <c r="C131" s="1368"/>
      <c r="D131" s="1368"/>
      <c r="E131" s="1368"/>
      <c r="F131" s="1368"/>
      <c r="G131" s="1368"/>
      <c r="H131" s="1368"/>
      <c r="I131" s="1368"/>
      <c r="J131" s="1368"/>
      <c r="K131" s="1368"/>
      <c r="L131" s="1368"/>
      <c r="M131" s="1368"/>
      <c r="N131" s="1368"/>
      <c r="O131" s="1368"/>
      <c r="P131" s="1368"/>
      <c r="Q131" s="1368"/>
      <c r="R131" s="1368"/>
      <c r="S131" s="1368"/>
      <c r="T131" s="1368"/>
      <c r="U131" s="1368"/>
      <c r="V131" s="1368"/>
      <c r="W131" s="1368"/>
      <c r="X131" s="1368"/>
      <c r="Y131" s="1368"/>
      <c r="Z131" s="1368"/>
      <c r="AA131" s="1368"/>
      <c r="AB131" s="1368"/>
      <c r="AC131" s="1368"/>
      <c r="AD131" s="1368"/>
      <c r="AE131" s="1368"/>
    </row>
    <row r="132" spans="1:31" s="1027" customFormat="1" x14ac:dyDescent="0.2">
      <c r="A132" s="1368"/>
      <c r="B132" s="1368"/>
      <c r="C132" s="1368"/>
      <c r="D132" s="1368"/>
      <c r="E132" s="1368"/>
      <c r="F132" s="1368"/>
      <c r="G132" s="1368"/>
      <c r="H132" s="1368"/>
      <c r="I132" s="1368"/>
      <c r="J132" s="1368"/>
      <c r="K132" s="1368"/>
      <c r="L132" s="1368"/>
      <c r="M132" s="1368"/>
      <c r="N132" s="1368"/>
      <c r="O132" s="1368"/>
      <c r="P132" s="1368"/>
      <c r="Q132" s="1368"/>
      <c r="R132" s="1368"/>
      <c r="S132" s="1368"/>
      <c r="T132" s="1368"/>
      <c r="U132" s="1368"/>
      <c r="V132" s="1368"/>
      <c r="W132" s="1368"/>
      <c r="X132" s="1368"/>
      <c r="Y132" s="1368"/>
      <c r="Z132" s="1368"/>
      <c r="AA132" s="1368"/>
      <c r="AB132" s="1368"/>
      <c r="AC132" s="1368"/>
      <c r="AD132" s="1368"/>
      <c r="AE132" s="1368"/>
    </row>
    <row r="133" spans="1:31" s="1027" customFormat="1" x14ac:dyDescent="0.2">
      <c r="A133" s="1368"/>
      <c r="B133" s="1368"/>
      <c r="C133" s="1368"/>
      <c r="D133" s="1368"/>
      <c r="E133" s="1368"/>
      <c r="F133" s="1368"/>
      <c r="G133" s="1368"/>
      <c r="H133" s="1368"/>
      <c r="I133" s="1368"/>
      <c r="J133" s="1368"/>
      <c r="K133" s="1368"/>
      <c r="L133" s="1368"/>
      <c r="M133" s="1368"/>
      <c r="N133" s="1368"/>
      <c r="O133" s="1368"/>
      <c r="P133" s="1368"/>
      <c r="Q133" s="1368"/>
      <c r="R133" s="1368"/>
      <c r="S133" s="1368"/>
      <c r="T133" s="1368"/>
      <c r="U133" s="1368"/>
      <c r="V133" s="1368"/>
      <c r="W133" s="1368"/>
      <c r="X133" s="1368"/>
      <c r="Y133" s="1368"/>
      <c r="Z133" s="1368"/>
      <c r="AA133" s="1368"/>
      <c r="AB133" s="1368"/>
      <c r="AC133" s="1368"/>
      <c r="AD133" s="1368"/>
      <c r="AE133" s="1368"/>
    </row>
    <row r="134" spans="1:31" s="1027" customFormat="1" x14ac:dyDescent="0.2">
      <c r="A134" s="1368"/>
      <c r="B134" s="1368"/>
      <c r="C134" s="1368"/>
      <c r="D134" s="1368"/>
      <c r="E134" s="1368"/>
      <c r="F134" s="1368"/>
      <c r="G134" s="1368"/>
      <c r="H134" s="1368"/>
      <c r="I134" s="1368"/>
      <c r="J134" s="1368"/>
      <c r="K134" s="1368"/>
      <c r="L134" s="1368"/>
      <c r="M134" s="1368"/>
      <c r="N134" s="1368"/>
      <c r="O134" s="1368"/>
      <c r="P134" s="1368"/>
      <c r="Q134" s="1368"/>
      <c r="R134" s="1368"/>
      <c r="S134" s="1368"/>
      <c r="T134" s="1368"/>
      <c r="U134" s="1368"/>
      <c r="V134" s="1368"/>
      <c r="W134" s="1368"/>
      <c r="X134" s="1368"/>
      <c r="Y134" s="1368"/>
      <c r="Z134" s="1368"/>
      <c r="AA134" s="1368"/>
      <c r="AB134" s="1368"/>
      <c r="AC134" s="1368"/>
      <c r="AD134" s="1368"/>
      <c r="AE134" s="1368"/>
    </row>
    <row r="135" spans="1:31" s="1027" customFormat="1" x14ac:dyDescent="0.2">
      <c r="A135" s="1368"/>
      <c r="B135" s="1368"/>
      <c r="C135" s="1368"/>
      <c r="D135" s="1368"/>
      <c r="E135" s="1368"/>
      <c r="F135" s="1368"/>
      <c r="G135" s="1368"/>
      <c r="H135" s="1368"/>
      <c r="I135" s="1368"/>
      <c r="J135" s="1368"/>
      <c r="K135" s="1368"/>
      <c r="L135" s="1368"/>
      <c r="M135" s="1368"/>
      <c r="N135" s="1368"/>
      <c r="O135" s="1368"/>
      <c r="P135" s="1368"/>
      <c r="Q135" s="1368"/>
      <c r="R135" s="1368"/>
      <c r="S135" s="1368"/>
      <c r="T135" s="1368"/>
      <c r="U135" s="1368"/>
      <c r="V135" s="1368"/>
      <c r="W135" s="1368"/>
      <c r="X135" s="1368"/>
      <c r="Y135" s="1368"/>
      <c r="Z135" s="1368"/>
      <c r="AA135" s="1368"/>
      <c r="AB135" s="1368"/>
      <c r="AC135" s="1368"/>
      <c r="AD135" s="1368"/>
      <c r="AE135" s="1368"/>
    </row>
    <row r="136" spans="1:31" s="1027" customFormat="1" x14ac:dyDescent="0.2">
      <c r="A136" s="1368"/>
      <c r="B136" s="1368"/>
      <c r="C136" s="1368"/>
      <c r="D136" s="1368"/>
      <c r="E136" s="1368"/>
      <c r="F136" s="1368"/>
      <c r="G136" s="1368"/>
      <c r="H136" s="1368"/>
      <c r="I136" s="1368"/>
      <c r="J136" s="1368"/>
      <c r="K136" s="1368"/>
      <c r="L136" s="1368"/>
      <c r="M136" s="1368"/>
      <c r="N136" s="1368"/>
      <c r="O136" s="1368"/>
      <c r="P136" s="1368"/>
      <c r="Q136" s="1368"/>
      <c r="R136" s="1368"/>
      <c r="S136" s="1368"/>
      <c r="T136" s="1368"/>
      <c r="U136" s="1368"/>
      <c r="V136" s="1368"/>
      <c r="W136" s="1368"/>
      <c r="X136" s="1368"/>
      <c r="Y136" s="1368"/>
      <c r="Z136" s="1368"/>
      <c r="AA136" s="1368"/>
      <c r="AB136" s="1368"/>
      <c r="AC136" s="1368"/>
      <c r="AD136" s="1368"/>
      <c r="AE136" s="1368"/>
    </row>
    <row r="137" spans="1:31" s="1027" customFormat="1" x14ac:dyDescent="0.2">
      <c r="A137" s="1368"/>
      <c r="B137" s="1368"/>
      <c r="C137" s="1368"/>
      <c r="D137" s="1368"/>
      <c r="E137" s="1368"/>
      <c r="F137" s="1368"/>
      <c r="G137" s="1368"/>
      <c r="H137" s="1368"/>
      <c r="I137" s="1368"/>
      <c r="J137" s="1368"/>
      <c r="K137" s="1368"/>
      <c r="L137" s="1368"/>
      <c r="M137" s="1368"/>
      <c r="N137" s="1368"/>
      <c r="O137" s="1368"/>
      <c r="P137" s="1368"/>
      <c r="Q137" s="1368"/>
      <c r="R137" s="1368"/>
      <c r="S137" s="1368"/>
      <c r="T137" s="1368"/>
      <c r="U137" s="1368"/>
      <c r="V137" s="1368"/>
      <c r="W137" s="1368"/>
      <c r="X137" s="1368"/>
      <c r="Y137" s="1368"/>
      <c r="Z137" s="1368"/>
      <c r="AA137" s="1368"/>
      <c r="AB137" s="1368"/>
      <c r="AC137" s="1368"/>
      <c r="AD137" s="1368"/>
      <c r="AE137" s="1368"/>
    </row>
    <row r="138" spans="1:31" s="1027" customFormat="1" x14ac:dyDescent="0.2">
      <c r="A138" s="1368"/>
      <c r="B138" s="1368"/>
      <c r="C138" s="1368"/>
      <c r="D138" s="1368"/>
      <c r="E138" s="1368"/>
      <c r="F138" s="1368"/>
      <c r="G138" s="1368"/>
      <c r="H138" s="1368"/>
      <c r="I138" s="1368"/>
      <c r="J138" s="1368"/>
      <c r="K138" s="1368"/>
      <c r="L138" s="1368"/>
      <c r="M138" s="1368"/>
      <c r="N138" s="1368"/>
      <c r="O138" s="1368"/>
      <c r="P138" s="1368"/>
      <c r="Q138" s="1368"/>
      <c r="R138" s="1368"/>
      <c r="S138" s="1368"/>
      <c r="T138" s="1368"/>
      <c r="U138" s="1368"/>
      <c r="V138" s="1368"/>
      <c r="W138" s="1368"/>
      <c r="X138" s="1368"/>
      <c r="Y138" s="1368"/>
      <c r="Z138" s="1368"/>
      <c r="AA138" s="1368"/>
      <c r="AB138" s="1368"/>
      <c r="AC138" s="1368"/>
      <c r="AD138" s="1368"/>
      <c r="AE138" s="1368"/>
    </row>
    <row r="139" spans="1:31" s="1027" customFormat="1" x14ac:dyDescent="0.2">
      <c r="A139" s="1368"/>
      <c r="B139" s="1368"/>
      <c r="C139" s="1368"/>
      <c r="D139" s="1368"/>
      <c r="E139" s="1368"/>
      <c r="F139" s="1368"/>
      <c r="G139" s="1368"/>
      <c r="H139" s="1368"/>
      <c r="I139" s="1368"/>
      <c r="J139" s="1368"/>
      <c r="K139" s="1368"/>
      <c r="L139" s="1368"/>
      <c r="M139" s="1368"/>
      <c r="N139" s="1368"/>
      <c r="O139" s="1368"/>
      <c r="P139" s="1368"/>
      <c r="Q139" s="1368"/>
      <c r="R139" s="1368"/>
      <c r="S139" s="1368"/>
      <c r="T139" s="1368"/>
      <c r="U139" s="1368"/>
      <c r="V139" s="1368"/>
      <c r="W139" s="1368"/>
      <c r="X139" s="1368"/>
      <c r="Y139" s="1368"/>
      <c r="Z139" s="1368"/>
      <c r="AA139" s="1368"/>
      <c r="AB139" s="1368"/>
      <c r="AC139" s="1368"/>
      <c r="AD139" s="1368"/>
      <c r="AE139" s="1368"/>
    </row>
    <row r="140" spans="1:31" s="1027" customFormat="1" x14ac:dyDescent="0.2">
      <c r="A140" s="1368"/>
      <c r="B140" s="1368"/>
      <c r="C140" s="1368"/>
      <c r="D140" s="1368"/>
      <c r="E140" s="1368"/>
      <c r="F140" s="1368"/>
      <c r="G140" s="1368"/>
      <c r="H140" s="1368"/>
      <c r="I140" s="1368"/>
      <c r="J140" s="1368"/>
      <c r="K140" s="1368"/>
      <c r="L140" s="1368"/>
      <c r="M140" s="1368"/>
      <c r="N140" s="1368"/>
      <c r="O140" s="1368"/>
      <c r="P140" s="1368"/>
      <c r="Q140" s="1368"/>
      <c r="R140" s="1368"/>
      <c r="S140" s="1368"/>
      <c r="T140" s="1368"/>
      <c r="U140" s="1368"/>
      <c r="V140" s="1368"/>
      <c r="W140" s="1368"/>
      <c r="X140" s="1368"/>
      <c r="Y140" s="1368"/>
      <c r="Z140" s="1368"/>
      <c r="AA140" s="1368"/>
      <c r="AB140" s="1368"/>
      <c r="AC140" s="1368"/>
      <c r="AD140" s="1368"/>
      <c r="AE140" s="1368"/>
    </row>
    <row r="141" spans="1:31" s="1027" customFormat="1" x14ac:dyDescent="0.2">
      <c r="A141" s="1368"/>
      <c r="B141" s="1368"/>
      <c r="C141" s="1368"/>
      <c r="D141" s="1368"/>
      <c r="E141" s="1368"/>
      <c r="F141" s="1368"/>
      <c r="G141" s="1368"/>
      <c r="H141" s="1368"/>
      <c r="I141" s="1368"/>
      <c r="J141" s="1368"/>
      <c r="K141" s="1368"/>
      <c r="L141" s="1368"/>
      <c r="M141" s="1368"/>
      <c r="N141" s="1368"/>
      <c r="O141" s="1368"/>
      <c r="P141" s="1368"/>
      <c r="Q141" s="1368"/>
      <c r="R141" s="1368"/>
      <c r="S141" s="1368"/>
      <c r="T141" s="1368"/>
      <c r="U141" s="1368"/>
      <c r="V141" s="1368"/>
      <c r="W141" s="1368"/>
      <c r="X141" s="1368"/>
      <c r="Y141" s="1368"/>
      <c r="Z141" s="1368"/>
      <c r="AA141" s="1368"/>
      <c r="AB141" s="1368"/>
      <c r="AC141" s="1368"/>
      <c r="AD141" s="1368"/>
      <c r="AE141" s="1368"/>
    </row>
    <row r="142" spans="1:31" s="1027" customFormat="1" x14ac:dyDescent="0.2">
      <c r="A142" s="1368"/>
      <c r="B142" s="1368"/>
      <c r="C142" s="1368"/>
      <c r="D142" s="1368"/>
      <c r="E142" s="1368"/>
      <c r="F142" s="1368"/>
      <c r="G142" s="1368"/>
      <c r="H142" s="1368"/>
      <c r="I142" s="1368"/>
      <c r="J142" s="1368"/>
      <c r="K142" s="1368"/>
      <c r="L142" s="1368"/>
      <c r="M142" s="1368"/>
      <c r="N142" s="1368"/>
      <c r="O142" s="1368"/>
      <c r="P142" s="1368"/>
      <c r="Q142" s="1368"/>
      <c r="R142" s="1368"/>
      <c r="S142" s="1368"/>
      <c r="T142" s="1368"/>
      <c r="U142" s="1368"/>
      <c r="V142" s="1368"/>
      <c r="W142" s="1368"/>
      <c r="X142" s="1368"/>
      <c r="Y142" s="1368"/>
      <c r="Z142" s="1368"/>
      <c r="AA142" s="1368"/>
      <c r="AB142" s="1368"/>
      <c r="AC142" s="1368"/>
      <c r="AD142" s="1368"/>
      <c r="AE142" s="1368"/>
    </row>
    <row r="143" spans="1:31" s="1027" customFormat="1" x14ac:dyDescent="0.2">
      <c r="A143" s="1368"/>
      <c r="B143" s="1368"/>
      <c r="C143" s="1368"/>
      <c r="D143" s="1368"/>
      <c r="E143" s="1368"/>
      <c r="F143" s="1368"/>
      <c r="G143" s="1368"/>
      <c r="H143" s="1368"/>
      <c r="I143" s="1368"/>
      <c r="J143" s="1368"/>
      <c r="K143" s="1368"/>
      <c r="L143" s="1368"/>
      <c r="M143" s="1368"/>
      <c r="N143" s="1368"/>
      <c r="O143" s="1368"/>
      <c r="P143" s="1368"/>
      <c r="Q143" s="1368"/>
      <c r="R143" s="1368"/>
      <c r="S143" s="1368"/>
      <c r="T143" s="1368"/>
      <c r="U143" s="1368"/>
      <c r="V143" s="1368"/>
      <c r="W143" s="1368"/>
      <c r="X143" s="1368"/>
      <c r="Y143" s="1368"/>
      <c r="Z143" s="1368"/>
      <c r="AA143" s="1368"/>
      <c r="AB143" s="1368"/>
      <c r="AC143" s="1368"/>
      <c r="AD143" s="1368"/>
      <c r="AE143" s="1368"/>
    </row>
    <row r="144" spans="1:31" s="1027" customFormat="1" x14ac:dyDescent="0.2">
      <c r="A144" s="1368"/>
      <c r="B144" s="1368"/>
      <c r="C144" s="1368"/>
      <c r="D144" s="1368"/>
      <c r="E144" s="1368"/>
      <c r="F144" s="1368"/>
      <c r="G144" s="1368"/>
      <c r="H144" s="1368"/>
      <c r="I144" s="1368"/>
      <c r="J144" s="1368"/>
      <c r="K144" s="1368"/>
      <c r="L144" s="1368"/>
      <c r="M144" s="1368"/>
      <c r="N144" s="1368"/>
      <c r="O144" s="1368"/>
      <c r="P144" s="1368"/>
      <c r="Q144" s="1368"/>
      <c r="R144" s="1368"/>
      <c r="S144" s="1368"/>
      <c r="T144" s="1368"/>
      <c r="U144" s="1368"/>
      <c r="V144" s="1368"/>
      <c r="W144" s="1368"/>
      <c r="X144" s="1368"/>
      <c r="Y144" s="1368"/>
      <c r="Z144" s="1368"/>
      <c r="AA144" s="1368"/>
      <c r="AB144" s="1368"/>
      <c r="AC144" s="1368"/>
      <c r="AD144" s="1368"/>
      <c r="AE144" s="1368"/>
    </row>
    <row r="145" spans="1:31" s="1027" customFormat="1" x14ac:dyDescent="0.2">
      <c r="A145" s="1368"/>
      <c r="B145" s="1368"/>
      <c r="C145" s="1368"/>
      <c r="D145" s="1368"/>
      <c r="E145" s="1368"/>
      <c r="F145" s="1368"/>
      <c r="G145" s="1368"/>
      <c r="H145" s="1368"/>
      <c r="I145" s="1368"/>
      <c r="J145" s="1368"/>
      <c r="K145" s="1368"/>
      <c r="L145" s="1368"/>
      <c r="M145" s="1368"/>
      <c r="N145" s="1368"/>
      <c r="O145" s="1368"/>
      <c r="P145" s="1368"/>
      <c r="Q145" s="1368"/>
      <c r="R145" s="1368"/>
      <c r="S145" s="1368"/>
      <c r="T145" s="1368"/>
      <c r="U145" s="1368"/>
      <c r="V145" s="1368"/>
      <c r="W145" s="1368"/>
      <c r="X145" s="1368"/>
      <c r="Y145" s="1368"/>
      <c r="Z145" s="1368"/>
      <c r="AA145" s="1368"/>
      <c r="AB145" s="1368"/>
      <c r="AC145" s="1368"/>
      <c r="AD145" s="1368"/>
      <c r="AE145" s="1368"/>
    </row>
    <row r="146" spans="1:31" s="1027" customFormat="1" x14ac:dyDescent="0.2">
      <c r="A146" s="1368"/>
      <c r="B146" s="1368"/>
      <c r="C146" s="1368"/>
      <c r="D146" s="1368"/>
      <c r="E146" s="1368"/>
      <c r="F146" s="1368"/>
      <c r="G146" s="1368"/>
      <c r="H146" s="1368"/>
      <c r="I146" s="1368"/>
      <c r="J146" s="1368"/>
      <c r="K146" s="1368"/>
      <c r="L146" s="1368"/>
      <c r="M146" s="1368"/>
      <c r="N146" s="1368"/>
      <c r="O146" s="1368"/>
      <c r="P146" s="1368"/>
      <c r="Q146" s="1368"/>
      <c r="R146" s="1368"/>
      <c r="S146" s="1368"/>
      <c r="T146" s="1368"/>
      <c r="U146" s="1368"/>
      <c r="V146" s="1368"/>
      <c r="W146" s="1368"/>
      <c r="X146" s="1368"/>
      <c r="Y146" s="1368"/>
      <c r="Z146" s="1368"/>
      <c r="AA146" s="1368"/>
      <c r="AB146" s="1368"/>
      <c r="AC146" s="1368"/>
      <c r="AD146" s="1368"/>
      <c r="AE146" s="1368"/>
    </row>
    <row r="147" spans="1:31" s="1027" customFormat="1" x14ac:dyDescent="0.2">
      <c r="A147" s="1368"/>
      <c r="B147" s="1368"/>
      <c r="C147" s="1368"/>
      <c r="D147" s="1368"/>
      <c r="E147" s="1368"/>
      <c r="F147" s="1368"/>
      <c r="G147" s="1368"/>
      <c r="H147" s="1368"/>
      <c r="I147" s="1368"/>
      <c r="J147" s="1368"/>
      <c r="K147" s="1368"/>
      <c r="L147" s="1368"/>
      <c r="M147" s="1368"/>
      <c r="N147" s="1368"/>
      <c r="O147" s="1368"/>
      <c r="P147" s="1368"/>
      <c r="Q147" s="1368"/>
      <c r="R147" s="1368"/>
      <c r="S147" s="1368"/>
      <c r="T147" s="1368"/>
      <c r="U147" s="1368"/>
      <c r="V147" s="1368"/>
      <c r="W147" s="1368"/>
      <c r="X147" s="1368"/>
      <c r="Y147" s="1368"/>
      <c r="Z147" s="1368"/>
      <c r="AA147" s="1368"/>
      <c r="AB147" s="1368"/>
      <c r="AC147" s="1368"/>
      <c r="AD147" s="1368"/>
      <c r="AE147" s="1368"/>
    </row>
    <row r="148" spans="1:31" s="1027" customFormat="1" x14ac:dyDescent="0.2">
      <c r="A148" s="1368"/>
      <c r="B148" s="1368"/>
      <c r="C148" s="1368"/>
      <c r="D148" s="1368"/>
      <c r="E148" s="1368"/>
      <c r="F148" s="1368"/>
      <c r="G148" s="1368"/>
      <c r="H148" s="1368"/>
      <c r="I148" s="1368"/>
      <c r="J148" s="1368"/>
      <c r="K148" s="1368"/>
      <c r="L148" s="1368"/>
      <c r="M148" s="1368"/>
      <c r="N148" s="1368"/>
      <c r="O148" s="1368"/>
      <c r="P148" s="1368"/>
      <c r="Q148" s="1368"/>
      <c r="R148" s="1368"/>
      <c r="S148" s="1368"/>
      <c r="T148" s="1368"/>
      <c r="U148" s="1368"/>
      <c r="V148" s="1368"/>
      <c r="W148" s="1368"/>
      <c r="X148" s="1368"/>
      <c r="Y148" s="1368"/>
      <c r="Z148" s="1368"/>
      <c r="AA148" s="1368"/>
      <c r="AB148" s="1368"/>
      <c r="AC148" s="1368"/>
      <c r="AD148" s="1368"/>
      <c r="AE148" s="1368"/>
    </row>
    <row r="149" spans="1:31" s="1027" customFormat="1" x14ac:dyDescent="0.2">
      <c r="A149" s="1368"/>
      <c r="B149" s="1368"/>
      <c r="C149" s="1368"/>
      <c r="D149" s="1368"/>
      <c r="E149" s="1368"/>
      <c r="F149" s="1368"/>
      <c r="G149" s="1368"/>
      <c r="H149" s="1368"/>
      <c r="I149" s="1368"/>
      <c r="J149" s="1368"/>
      <c r="K149" s="1368"/>
      <c r="L149" s="1368"/>
      <c r="M149" s="1368"/>
      <c r="N149" s="1368"/>
      <c r="O149" s="1368"/>
      <c r="P149" s="1368"/>
      <c r="Q149" s="1368"/>
      <c r="R149" s="1368"/>
      <c r="S149" s="1368"/>
      <c r="T149" s="1368"/>
      <c r="U149" s="1368"/>
      <c r="V149" s="1368"/>
      <c r="W149" s="1368"/>
      <c r="X149" s="1368"/>
      <c r="Y149" s="1368"/>
      <c r="Z149" s="1368"/>
      <c r="AA149" s="1368"/>
      <c r="AB149" s="1368"/>
      <c r="AC149" s="1368"/>
      <c r="AD149" s="1368"/>
      <c r="AE149" s="1368"/>
    </row>
    <row r="150" spans="1:31" s="1027" customFormat="1" x14ac:dyDescent="0.2">
      <c r="A150" s="1368"/>
      <c r="B150" s="1368"/>
      <c r="C150" s="1368"/>
      <c r="D150" s="1368"/>
      <c r="E150" s="1368"/>
      <c r="F150" s="1368"/>
      <c r="G150" s="1368"/>
      <c r="H150" s="1368"/>
      <c r="I150" s="1368"/>
      <c r="J150" s="1368"/>
      <c r="K150" s="1368"/>
      <c r="L150" s="1368"/>
      <c r="M150" s="1368"/>
      <c r="N150" s="1368"/>
      <c r="O150" s="1368"/>
      <c r="P150" s="1368"/>
      <c r="Q150" s="1368"/>
      <c r="R150" s="1368"/>
      <c r="S150" s="1368"/>
      <c r="T150" s="1368"/>
      <c r="U150" s="1368"/>
      <c r="V150" s="1368"/>
      <c r="W150" s="1368"/>
      <c r="X150" s="1368"/>
      <c r="Y150" s="1368"/>
      <c r="Z150" s="1368"/>
      <c r="AA150" s="1368"/>
      <c r="AB150" s="1368"/>
      <c r="AC150" s="1368"/>
      <c r="AD150" s="1368"/>
      <c r="AE150" s="1368"/>
    </row>
    <row r="151" spans="1:31" s="1027" customFormat="1" x14ac:dyDescent="0.2">
      <c r="A151" s="1368"/>
      <c r="B151" s="1368"/>
      <c r="C151" s="1368"/>
      <c r="D151" s="1368"/>
      <c r="E151" s="1368"/>
      <c r="F151" s="1368"/>
      <c r="G151" s="1368"/>
      <c r="H151" s="1368"/>
      <c r="I151" s="1368"/>
      <c r="J151" s="1368"/>
      <c r="K151" s="1368"/>
      <c r="L151" s="1368"/>
      <c r="M151" s="1368"/>
      <c r="N151" s="1368"/>
      <c r="O151" s="1368"/>
      <c r="P151" s="1368"/>
      <c r="Q151" s="1368"/>
      <c r="R151" s="1368"/>
      <c r="S151" s="1368"/>
      <c r="T151" s="1368"/>
      <c r="U151" s="1368"/>
      <c r="V151" s="1368"/>
      <c r="W151" s="1368"/>
      <c r="X151" s="1368"/>
      <c r="Y151" s="1368"/>
      <c r="Z151" s="1368"/>
      <c r="AA151" s="1368"/>
      <c r="AB151" s="1368"/>
      <c r="AC151" s="1368"/>
      <c r="AD151" s="1368"/>
      <c r="AE151" s="1368"/>
    </row>
    <row r="152" spans="1:31" s="1027" customFormat="1" x14ac:dyDescent="0.2">
      <c r="A152" s="1368"/>
      <c r="B152" s="1368"/>
      <c r="C152" s="1368"/>
      <c r="D152" s="1368"/>
      <c r="E152" s="1368"/>
      <c r="F152" s="1368"/>
      <c r="G152" s="1368"/>
      <c r="H152" s="1368"/>
      <c r="I152" s="1368"/>
      <c r="J152" s="1368"/>
      <c r="K152" s="1368"/>
      <c r="L152" s="1368"/>
      <c r="M152" s="1368"/>
      <c r="N152" s="1368"/>
      <c r="O152" s="1368"/>
      <c r="P152" s="1368"/>
      <c r="Q152" s="1368"/>
      <c r="R152" s="1368"/>
      <c r="S152" s="1368"/>
      <c r="T152" s="1368"/>
      <c r="U152" s="1368"/>
      <c r="V152" s="1368"/>
      <c r="W152" s="1368"/>
      <c r="X152" s="1368"/>
      <c r="Y152" s="1368"/>
      <c r="Z152" s="1368"/>
      <c r="AA152" s="1368"/>
      <c r="AB152" s="1368"/>
      <c r="AC152" s="1368"/>
      <c r="AD152" s="1368"/>
      <c r="AE152" s="1368"/>
    </row>
    <row r="153" spans="1:31" s="1027" customFormat="1" x14ac:dyDescent="0.2">
      <c r="A153" s="1368"/>
      <c r="B153" s="1368"/>
      <c r="C153" s="1368"/>
      <c r="D153" s="1368"/>
      <c r="E153" s="1368"/>
      <c r="F153" s="1368"/>
      <c r="G153" s="1368"/>
      <c r="H153" s="1368"/>
      <c r="I153" s="1368"/>
      <c r="J153" s="1368"/>
      <c r="K153" s="1368"/>
      <c r="L153" s="1368"/>
      <c r="M153" s="1368"/>
      <c r="N153" s="1368"/>
      <c r="O153" s="1368"/>
      <c r="P153" s="1368"/>
      <c r="Q153" s="1368"/>
      <c r="R153" s="1368"/>
      <c r="S153" s="1368"/>
      <c r="T153" s="1368"/>
      <c r="U153" s="1368"/>
      <c r="V153" s="1368"/>
      <c r="W153" s="1368"/>
      <c r="X153" s="1368"/>
      <c r="Y153" s="1368"/>
      <c r="Z153" s="1368"/>
      <c r="AA153" s="1368"/>
      <c r="AB153" s="1368"/>
      <c r="AC153" s="1368"/>
      <c r="AD153" s="1368"/>
      <c r="AE153" s="1368"/>
    </row>
    <row r="154" spans="1:31" s="1027" customFormat="1" x14ac:dyDescent="0.2">
      <c r="A154" s="1368"/>
      <c r="B154" s="1368"/>
      <c r="C154" s="1368"/>
      <c r="D154" s="1368"/>
      <c r="E154" s="1368"/>
      <c r="F154" s="1368"/>
      <c r="G154" s="1368"/>
      <c r="H154" s="1368"/>
      <c r="I154" s="1368"/>
      <c r="J154" s="1368"/>
      <c r="K154" s="1368"/>
      <c r="L154" s="1368"/>
      <c r="M154" s="1368"/>
      <c r="N154" s="1368"/>
      <c r="O154" s="1368"/>
      <c r="P154" s="1368"/>
      <c r="Q154" s="1368"/>
      <c r="R154" s="1368"/>
      <c r="S154" s="1368"/>
      <c r="T154" s="1368"/>
      <c r="U154" s="1368"/>
      <c r="V154" s="1368"/>
      <c r="W154" s="1368"/>
      <c r="X154" s="1368"/>
      <c r="Y154" s="1368"/>
      <c r="Z154" s="1368"/>
      <c r="AA154" s="1368"/>
      <c r="AB154" s="1368"/>
      <c r="AC154" s="1368"/>
      <c r="AD154" s="1368"/>
      <c r="AE154" s="1368"/>
    </row>
    <row r="155" spans="1:31" s="1027" customFormat="1" x14ac:dyDescent="0.2">
      <c r="A155" s="1368"/>
      <c r="B155" s="1368"/>
      <c r="C155" s="1368"/>
      <c r="D155" s="1368"/>
      <c r="E155" s="1368"/>
      <c r="F155" s="1368"/>
      <c r="G155" s="1368"/>
      <c r="H155" s="1368"/>
      <c r="I155" s="1368"/>
      <c r="J155" s="1368"/>
      <c r="K155" s="1368"/>
      <c r="L155" s="1368"/>
      <c r="M155" s="1368"/>
      <c r="N155" s="1368"/>
      <c r="O155" s="1368"/>
      <c r="P155" s="1368"/>
      <c r="Q155" s="1368"/>
      <c r="R155" s="1368"/>
      <c r="S155" s="1368"/>
      <c r="T155" s="1368"/>
      <c r="U155" s="1368"/>
      <c r="V155" s="1368"/>
      <c r="W155" s="1368"/>
      <c r="X155" s="1368"/>
      <c r="Y155" s="1368"/>
      <c r="Z155" s="1368"/>
      <c r="AA155" s="1368"/>
      <c r="AB155" s="1368"/>
      <c r="AC155" s="1368"/>
      <c r="AD155" s="1368"/>
      <c r="AE155" s="1368"/>
    </row>
    <row r="156" spans="1:31" s="1027" customFormat="1" x14ac:dyDescent="0.2">
      <c r="A156" s="1368"/>
      <c r="B156" s="1368"/>
      <c r="C156" s="1368"/>
      <c r="D156" s="1368"/>
      <c r="E156" s="1368"/>
      <c r="F156" s="1368"/>
      <c r="G156" s="1368"/>
      <c r="H156" s="1368"/>
      <c r="I156" s="1368"/>
      <c r="J156" s="1368"/>
      <c r="K156" s="1368"/>
      <c r="L156" s="1368"/>
      <c r="M156" s="1368"/>
      <c r="N156" s="1368"/>
      <c r="O156" s="1368"/>
      <c r="P156" s="1368"/>
      <c r="Q156" s="1368"/>
      <c r="R156" s="1368"/>
      <c r="S156" s="1368"/>
      <c r="T156" s="1368"/>
      <c r="U156" s="1368"/>
      <c r="V156" s="1368"/>
      <c r="W156" s="1368"/>
      <c r="X156" s="1368"/>
      <c r="Y156" s="1368"/>
      <c r="Z156" s="1368"/>
      <c r="AA156" s="1368"/>
      <c r="AB156" s="1368"/>
      <c r="AC156" s="1368"/>
      <c r="AD156" s="1368"/>
      <c r="AE156" s="1368"/>
    </row>
    <row r="157" spans="1:31" s="1027" customFormat="1" x14ac:dyDescent="0.2">
      <c r="A157" s="1368"/>
      <c r="B157" s="1368"/>
      <c r="C157" s="1368"/>
      <c r="D157" s="1368"/>
      <c r="E157" s="1368"/>
      <c r="F157" s="1368"/>
      <c r="G157" s="1368"/>
      <c r="H157" s="1368"/>
      <c r="I157" s="1368"/>
      <c r="J157" s="1368"/>
      <c r="K157" s="1368"/>
      <c r="L157" s="1368"/>
      <c r="M157" s="1368"/>
      <c r="N157" s="1368"/>
      <c r="O157" s="1368"/>
      <c r="P157" s="1368"/>
      <c r="Q157" s="1368"/>
      <c r="R157" s="1368"/>
      <c r="S157" s="1368"/>
      <c r="T157" s="1368"/>
      <c r="U157" s="1368"/>
      <c r="V157" s="1368"/>
      <c r="W157" s="1368"/>
      <c r="X157" s="1368"/>
      <c r="Y157" s="1368"/>
      <c r="Z157" s="1368"/>
      <c r="AA157" s="1368"/>
      <c r="AB157" s="1368"/>
      <c r="AC157" s="1368"/>
      <c r="AD157" s="1368"/>
      <c r="AE157" s="1368"/>
    </row>
    <row r="158" spans="1:31" s="1027" customFormat="1" x14ac:dyDescent="0.2">
      <c r="A158" s="1368"/>
      <c r="B158" s="1368"/>
      <c r="C158" s="1368"/>
      <c r="D158" s="1368"/>
      <c r="E158" s="1368"/>
      <c r="F158" s="1368"/>
      <c r="G158" s="1368"/>
      <c r="H158" s="1368"/>
      <c r="I158" s="1368"/>
      <c r="J158" s="1368"/>
      <c r="K158" s="1368"/>
      <c r="L158" s="1368"/>
      <c r="M158" s="1368"/>
      <c r="N158" s="1368"/>
      <c r="O158" s="1368"/>
      <c r="P158" s="1368"/>
      <c r="Q158" s="1368"/>
      <c r="R158" s="1368"/>
      <c r="S158" s="1368"/>
      <c r="T158" s="1368"/>
      <c r="U158" s="1368"/>
      <c r="V158" s="1368"/>
      <c r="W158" s="1368"/>
      <c r="X158" s="1368"/>
      <c r="Y158" s="1368"/>
      <c r="Z158" s="1368"/>
      <c r="AA158" s="1368"/>
      <c r="AB158" s="1368"/>
      <c r="AC158" s="1368"/>
      <c r="AD158" s="1368"/>
      <c r="AE158" s="1368"/>
    </row>
    <row r="159" spans="1:31" s="1027" customFormat="1" x14ac:dyDescent="0.2">
      <c r="A159" s="1368"/>
      <c r="B159" s="1368"/>
      <c r="C159" s="1368"/>
      <c r="D159" s="1368"/>
      <c r="E159" s="1368"/>
      <c r="F159" s="1368"/>
      <c r="G159" s="1368"/>
      <c r="H159" s="1368"/>
      <c r="I159" s="1368"/>
      <c r="J159" s="1368"/>
      <c r="K159" s="1368"/>
      <c r="L159" s="1368"/>
      <c r="M159" s="1368"/>
      <c r="N159" s="1368"/>
      <c r="O159" s="1368"/>
      <c r="P159" s="1368"/>
      <c r="Q159" s="1368"/>
      <c r="R159" s="1368"/>
      <c r="S159" s="1368"/>
      <c r="T159" s="1368"/>
      <c r="U159" s="1368"/>
      <c r="V159" s="1368"/>
      <c r="W159" s="1368"/>
      <c r="X159" s="1368"/>
      <c r="Y159" s="1368"/>
      <c r="Z159" s="1368"/>
      <c r="AA159" s="1368"/>
      <c r="AB159" s="1368"/>
      <c r="AC159" s="1368"/>
      <c r="AD159" s="1368"/>
      <c r="AE159" s="1368"/>
    </row>
    <row r="160" spans="1:31" s="1027" customFormat="1" x14ac:dyDescent="0.2">
      <c r="A160" s="1368"/>
      <c r="B160" s="1368"/>
      <c r="C160" s="1368"/>
      <c r="D160" s="1368"/>
      <c r="E160" s="1368"/>
      <c r="F160" s="1368"/>
      <c r="G160" s="1368"/>
      <c r="H160" s="1368"/>
      <c r="I160" s="1368"/>
      <c r="J160" s="1368"/>
      <c r="K160" s="1368"/>
      <c r="L160" s="1368"/>
      <c r="M160" s="1368"/>
      <c r="N160" s="1368"/>
      <c r="O160" s="1368"/>
      <c r="P160" s="1368"/>
      <c r="Q160" s="1368"/>
      <c r="R160" s="1368"/>
      <c r="S160" s="1368"/>
      <c r="T160" s="1368"/>
      <c r="U160" s="1368"/>
      <c r="V160" s="1368"/>
      <c r="W160" s="1368"/>
      <c r="X160" s="1368"/>
      <c r="Y160" s="1368"/>
      <c r="Z160" s="1368"/>
      <c r="AA160" s="1368"/>
      <c r="AB160" s="1368"/>
      <c r="AC160" s="1368"/>
      <c r="AD160" s="1368"/>
      <c r="AE160" s="1368"/>
    </row>
    <row r="161" spans="1:31" s="1027" customFormat="1" x14ac:dyDescent="0.2">
      <c r="A161" s="1368"/>
      <c r="B161" s="1368"/>
      <c r="C161" s="1368"/>
      <c r="D161" s="1368"/>
      <c r="E161" s="1368"/>
      <c r="F161" s="1368"/>
      <c r="G161" s="1368"/>
      <c r="H161" s="1368"/>
      <c r="I161" s="1368"/>
      <c r="J161" s="1368"/>
      <c r="K161" s="1368"/>
      <c r="L161" s="1368"/>
      <c r="M161" s="1368"/>
      <c r="N161" s="1368"/>
      <c r="O161" s="1368"/>
      <c r="P161" s="1368"/>
      <c r="Q161" s="1368"/>
      <c r="R161" s="1368"/>
      <c r="S161" s="1368"/>
      <c r="T161" s="1368"/>
      <c r="U161" s="1368"/>
      <c r="V161" s="1368"/>
      <c r="W161" s="1368"/>
      <c r="X161" s="1368"/>
      <c r="Y161" s="1368"/>
      <c r="Z161" s="1368"/>
      <c r="AA161" s="1368"/>
      <c r="AB161" s="1368"/>
      <c r="AC161" s="1368"/>
      <c r="AD161" s="1368"/>
      <c r="AE161" s="1368"/>
    </row>
    <row r="162" spans="1:31" s="1027" customFormat="1" x14ac:dyDescent="0.2">
      <c r="A162" s="1368"/>
      <c r="B162" s="1368"/>
      <c r="C162" s="1368"/>
      <c r="D162" s="1368"/>
      <c r="E162" s="1368"/>
      <c r="F162" s="1368"/>
      <c r="G162" s="1368"/>
      <c r="H162" s="1368"/>
      <c r="I162" s="1368"/>
      <c r="J162" s="1368"/>
      <c r="K162" s="1368"/>
      <c r="L162" s="1368"/>
      <c r="M162" s="1368"/>
      <c r="N162" s="1368"/>
      <c r="O162" s="1368"/>
      <c r="P162" s="1368"/>
      <c r="Q162" s="1368"/>
      <c r="R162" s="1368"/>
      <c r="S162" s="1368"/>
      <c r="T162" s="1368"/>
      <c r="U162" s="1368"/>
      <c r="V162" s="1368"/>
      <c r="W162" s="1368"/>
      <c r="X162" s="1368"/>
      <c r="Y162" s="1368"/>
      <c r="Z162" s="1368"/>
      <c r="AA162" s="1368"/>
      <c r="AB162" s="1368"/>
      <c r="AC162" s="1368"/>
      <c r="AD162" s="1368"/>
      <c r="AE162" s="1368"/>
    </row>
    <row r="163" spans="1:31" s="1027" customFormat="1" x14ac:dyDescent="0.2">
      <c r="A163" s="1368"/>
      <c r="B163" s="1368"/>
      <c r="C163" s="1368"/>
      <c r="D163" s="1368"/>
      <c r="E163" s="1368"/>
      <c r="F163" s="1368"/>
      <c r="G163" s="1368"/>
      <c r="H163" s="1368"/>
      <c r="I163" s="1368"/>
      <c r="J163" s="1368"/>
      <c r="K163" s="1368"/>
      <c r="L163" s="1368"/>
      <c r="M163" s="1368"/>
      <c r="N163" s="1368"/>
      <c r="O163" s="1368"/>
      <c r="P163" s="1368"/>
      <c r="Q163" s="1368"/>
      <c r="R163" s="1368"/>
      <c r="S163" s="1368"/>
      <c r="T163" s="1368"/>
      <c r="U163" s="1368"/>
      <c r="V163" s="1368"/>
      <c r="W163" s="1368"/>
      <c r="X163" s="1368"/>
      <c r="Y163" s="1368"/>
      <c r="Z163" s="1368"/>
      <c r="AA163" s="1368"/>
      <c r="AB163" s="1368"/>
      <c r="AC163" s="1368"/>
      <c r="AD163" s="1368"/>
      <c r="AE163" s="1368"/>
    </row>
    <row r="164" spans="1:31" s="1027" customFormat="1" x14ac:dyDescent="0.2">
      <c r="A164" s="1368"/>
      <c r="B164" s="1368"/>
      <c r="C164" s="1368"/>
      <c r="D164" s="1368"/>
      <c r="E164" s="1368"/>
      <c r="F164" s="1368"/>
      <c r="G164" s="1368"/>
      <c r="H164" s="1368"/>
      <c r="I164" s="1368"/>
      <c r="J164" s="1368"/>
      <c r="K164" s="1368"/>
      <c r="L164" s="1368"/>
      <c r="M164" s="1368"/>
      <c r="N164" s="1368"/>
      <c r="O164" s="1368"/>
      <c r="P164" s="1368"/>
      <c r="Q164" s="1368"/>
      <c r="R164" s="1368"/>
      <c r="S164" s="1368"/>
      <c r="T164" s="1368"/>
      <c r="U164" s="1368"/>
      <c r="V164" s="1368"/>
      <c r="W164" s="1368"/>
      <c r="X164" s="1368"/>
      <c r="Y164" s="1368"/>
      <c r="Z164" s="1368"/>
      <c r="AA164" s="1368"/>
      <c r="AB164" s="1368"/>
      <c r="AC164" s="1368"/>
      <c r="AD164" s="1368"/>
      <c r="AE164" s="1368"/>
    </row>
    <row r="165" spans="1:31" s="1027" customFormat="1" x14ac:dyDescent="0.2">
      <c r="A165" s="1368"/>
      <c r="B165" s="1368"/>
      <c r="C165" s="1368"/>
      <c r="D165" s="1368"/>
      <c r="E165" s="1368"/>
      <c r="F165" s="1368"/>
      <c r="G165" s="1368"/>
      <c r="H165" s="1368"/>
      <c r="I165" s="1368"/>
      <c r="J165" s="1368"/>
      <c r="K165" s="1368"/>
      <c r="L165" s="1368"/>
      <c r="M165" s="1368"/>
      <c r="N165" s="1368"/>
      <c r="O165" s="1368"/>
      <c r="P165" s="1368"/>
      <c r="Q165" s="1368"/>
      <c r="R165" s="1368"/>
      <c r="S165" s="1368"/>
      <c r="T165" s="1368"/>
      <c r="U165" s="1368"/>
      <c r="V165" s="1368"/>
      <c r="W165" s="1368"/>
      <c r="X165" s="1368"/>
      <c r="Y165" s="1368"/>
      <c r="Z165" s="1368"/>
      <c r="AA165" s="1368"/>
      <c r="AB165" s="1368"/>
      <c r="AC165" s="1368"/>
      <c r="AD165" s="1368"/>
      <c r="AE165" s="1368"/>
    </row>
    <row r="166" spans="1:31" s="1027" customFormat="1" x14ac:dyDescent="0.2">
      <c r="A166" s="1368"/>
      <c r="B166" s="1368"/>
      <c r="C166" s="1368"/>
      <c r="D166" s="1368"/>
      <c r="E166" s="1368"/>
      <c r="F166" s="1368"/>
      <c r="G166" s="1368"/>
      <c r="H166" s="1368"/>
      <c r="I166" s="1368"/>
      <c r="J166" s="1368"/>
      <c r="K166" s="1368"/>
      <c r="L166" s="1368"/>
      <c r="M166" s="1368"/>
      <c r="N166" s="1368"/>
      <c r="O166" s="1368"/>
      <c r="P166" s="1368"/>
      <c r="Q166" s="1368"/>
      <c r="R166" s="1368"/>
      <c r="S166" s="1368"/>
      <c r="T166" s="1368"/>
      <c r="U166" s="1368"/>
      <c r="V166" s="1368"/>
      <c r="W166" s="1368"/>
      <c r="X166" s="1368"/>
      <c r="Y166" s="1368"/>
      <c r="Z166" s="1368"/>
      <c r="AA166" s="1368"/>
      <c r="AB166" s="1368"/>
      <c r="AC166" s="1368"/>
      <c r="AD166" s="1368"/>
      <c r="AE166" s="1368"/>
    </row>
    <row r="167" spans="1:31" s="1027" customFormat="1" x14ac:dyDescent="0.2">
      <c r="A167" s="1368"/>
      <c r="B167" s="1368"/>
      <c r="C167" s="1368"/>
      <c r="D167" s="1368"/>
      <c r="E167" s="1368"/>
      <c r="F167" s="1368"/>
      <c r="G167" s="1368"/>
      <c r="H167" s="1368"/>
      <c r="I167" s="1368"/>
      <c r="J167" s="1368"/>
      <c r="K167" s="1368"/>
      <c r="L167" s="1368"/>
      <c r="M167" s="1368"/>
      <c r="N167" s="1368"/>
      <c r="O167" s="1368"/>
      <c r="P167" s="1368"/>
      <c r="Q167" s="1368"/>
      <c r="R167" s="1368"/>
      <c r="S167" s="1368"/>
      <c r="T167" s="1368"/>
      <c r="U167" s="1368"/>
      <c r="V167" s="1368"/>
      <c r="W167" s="1368"/>
      <c r="X167" s="1368"/>
      <c r="Y167" s="1368"/>
      <c r="Z167" s="1368"/>
      <c r="AA167" s="1368"/>
      <c r="AB167" s="1368"/>
      <c r="AC167" s="1368"/>
      <c r="AD167" s="1368"/>
      <c r="AE167" s="1368"/>
    </row>
    <row r="168" spans="1:31" s="1027" customFormat="1" x14ac:dyDescent="0.2">
      <c r="A168" s="1368"/>
      <c r="B168" s="1368"/>
      <c r="C168" s="1368"/>
      <c r="D168" s="1368"/>
      <c r="E168" s="1368"/>
      <c r="F168" s="1368"/>
      <c r="G168" s="1368"/>
      <c r="H168" s="1368"/>
      <c r="I168" s="1368"/>
      <c r="J168" s="1368"/>
      <c r="K168" s="1368"/>
      <c r="L168" s="1368"/>
      <c r="M168" s="1368"/>
      <c r="N168" s="1368"/>
      <c r="O168" s="1368"/>
      <c r="P168" s="1368"/>
      <c r="Q168" s="1368"/>
      <c r="R168" s="1368"/>
      <c r="S168" s="1368"/>
      <c r="T168" s="1368"/>
      <c r="U168" s="1368"/>
      <c r="V168" s="1368"/>
      <c r="W168" s="1368"/>
      <c r="X168" s="1368"/>
      <c r="Y168" s="1368"/>
      <c r="Z168" s="1368"/>
      <c r="AA168" s="1368"/>
      <c r="AB168" s="1368"/>
      <c r="AC168" s="1368"/>
      <c r="AD168" s="1368"/>
      <c r="AE168" s="1368"/>
    </row>
    <row r="169" spans="1:31" s="1027" customFormat="1" x14ac:dyDescent="0.2">
      <c r="A169" s="1368"/>
      <c r="B169" s="1368"/>
      <c r="C169" s="1368"/>
      <c r="D169" s="1368"/>
      <c r="E169" s="1368"/>
      <c r="F169" s="1368"/>
      <c r="G169" s="1368"/>
      <c r="H169" s="1368"/>
      <c r="I169" s="1368"/>
      <c r="J169" s="1368"/>
      <c r="K169" s="1368"/>
      <c r="L169" s="1368"/>
      <c r="M169" s="1368"/>
      <c r="N169" s="1368"/>
      <c r="O169" s="1368"/>
      <c r="P169" s="1368"/>
      <c r="Q169" s="1368"/>
      <c r="R169" s="1368"/>
      <c r="S169" s="1368"/>
      <c r="T169" s="1368"/>
      <c r="U169" s="1368"/>
      <c r="V169" s="1368"/>
      <c r="W169" s="1368"/>
      <c r="X169" s="1368"/>
      <c r="Y169" s="1368"/>
      <c r="Z169" s="1368"/>
      <c r="AA169" s="1368"/>
      <c r="AB169" s="1368"/>
      <c r="AC169" s="1368"/>
      <c r="AD169" s="1368"/>
      <c r="AE169" s="1368"/>
    </row>
    <row r="170" spans="1:31" s="1027" customFormat="1" x14ac:dyDescent="0.2">
      <c r="A170" s="1368"/>
      <c r="B170" s="1368"/>
      <c r="C170" s="1368"/>
      <c r="D170" s="1368"/>
      <c r="E170" s="1368"/>
      <c r="F170" s="1368"/>
      <c r="G170" s="1368"/>
      <c r="H170" s="1368"/>
      <c r="I170" s="1368"/>
      <c r="J170" s="1368"/>
      <c r="K170" s="1368"/>
      <c r="L170" s="1368"/>
      <c r="M170" s="1368"/>
      <c r="N170" s="1368"/>
      <c r="O170" s="1368"/>
      <c r="P170" s="1368"/>
      <c r="Q170" s="1368"/>
      <c r="R170" s="1368"/>
      <c r="S170" s="1368"/>
      <c r="T170" s="1368"/>
      <c r="U170" s="1368"/>
      <c r="V170" s="1368"/>
      <c r="W170" s="1368"/>
      <c r="X170" s="1368"/>
      <c r="Y170" s="1368"/>
      <c r="Z170" s="1368"/>
      <c r="AA170" s="1368"/>
      <c r="AB170" s="1368"/>
      <c r="AC170" s="1368"/>
      <c r="AD170" s="1368"/>
      <c r="AE170" s="1368"/>
    </row>
    <row r="171" spans="1:31" s="1027" customFormat="1" x14ac:dyDescent="0.2">
      <c r="A171" s="1368"/>
      <c r="B171" s="1368"/>
      <c r="C171" s="1368"/>
      <c r="D171" s="1368"/>
      <c r="E171" s="1368"/>
      <c r="F171" s="1368"/>
      <c r="G171" s="1368"/>
      <c r="H171" s="1368"/>
      <c r="I171" s="1368"/>
      <c r="J171" s="1368"/>
      <c r="K171" s="1368"/>
      <c r="L171" s="1368"/>
      <c r="M171" s="1368"/>
      <c r="N171" s="1368"/>
      <c r="O171" s="1368"/>
      <c r="P171" s="1368"/>
      <c r="Q171" s="1368"/>
      <c r="R171" s="1368"/>
      <c r="S171" s="1368"/>
      <c r="T171" s="1368"/>
      <c r="U171" s="1368"/>
      <c r="V171" s="1368"/>
      <c r="W171" s="1368"/>
      <c r="X171" s="1368"/>
      <c r="Y171" s="1368"/>
      <c r="Z171" s="1368"/>
      <c r="AA171" s="1368"/>
      <c r="AB171" s="1368"/>
      <c r="AC171" s="1368"/>
      <c r="AD171" s="1368"/>
      <c r="AE171" s="1368"/>
    </row>
    <row r="172" spans="1:31" s="1027" customFormat="1" x14ac:dyDescent="0.2">
      <c r="A172" s="1368"/>
      <c r="B172" s="1368"/>
      <c r="C172" s="1368"/>
      <c r="D172" s="1368"/>
      <c r="E172" s="1368"/>
      <c r="F172" s="1368"/>
      <c r="G172" s="1368"/>
      <c r="H172" s="1368"/>
      <c r="I172" s="1368"/>
      <c r="J172" s="1368"/>
      <c r="K172" s="1368"/>
      <c r="L172" s="1368"/>
      <c r="M172" s="1368"/>
      <c r="N172" s="1368"/>
      <c r="O172" s="1368"/>
      <c r="P172" s="1368"/>
      <c r="Q172" s="1368"/>
      <c r="R172" s="1368"/>
      <c r="S172" s="1368"/>
      <c r="T172" s="1368"/>
      <c r="U172" s="1368"/>
      <c r="V172" s="1368"/>
      <c r="W172" s="1368"/>
      <c r="X172" s="1368"/>
      <c r="Y172" s="1368"/>
      <c r="Z172" s="1368"/>
      <c r="AA172" s="1368"/>
      <c r="AB172" s="1368"/>
      <c r="AC172" s="1368"/>
      <c r="AD172" s="1368"/>
      <c r="AE172" s="1368"/>
    </row>
    <row r="173" spans="1:31" s="1027" customFormat="1" x14ac:dyDescent="0.2">
      <c r="A173" s="1368"/>
      <c r="B173" s="1368"/>
      <c r="C173" s="1368"/>
      <c r="D173" s="1368"/>
      <c r="E173" s="1368"/>
      <c r="F173" s="1368"/>
      <c r="G173" s="1368"/>
      <c r="H173" s="1368"/>
      <c r="I173" s="1368"/>
      <c r="J173" s="1368"/>
      <c r="K173" s="1368"/>
      <c r="L173" s="1368"/>
      <c r="M173" s="1368"/>
      <c r="N173" s="1368"/>
      <c r="O173" s="1368"/>
      <c r="P173" s="1368"/>
      <c r="Q173" s="1368"/>
      <c r="R173" s="1368"/>
      <c r="S173" s="1368"/>
      <c r="T173" s="1368"/>
      <c r="U173" s="1368"/>
      <c r="V173" s="1368"/>
      <c r="W173" s="1368"/>
      <c r="X173" s="1368"/>
      <c r="Y173" s="1368"/>
      <c r="Z173" s="1368"/>
      <c r="AA173" s="1368"/>
      <c r="AB173" s="1368"/>
      <c r="AC173" s="1368"/>
      <c r="AD173" s="1368"/>
      <c r="AE173" s="1368"/>
    </row>
    <row r="174" spans="1:31" s="1027" customFormat="1" x14ac:dyDescent="0.2">
      <c r="A174" s="1368"/>
      <c r="B174" s="1368"/>
      <c r="C174" s="1368"/>
      <c r="D174" s="1368"/>
      <c r="E174" s="1368"/>
      <c r="F174" s="1368"/>
      <c r="G174" s="1368"/>
      <c r="H174" s="1368"/>
      <c r="I174" s="1368"/>
      <c r="J174" s="1368"/>
      <c r="K174" s="1368"/>
      <c r="L174" s="1368"/>
      <c r="M174" s="1368"/>
      <c r="N174" s="1368"/>
      <c r="O174" s="1368"/>
      <c r="P174" s="1368"/>
      <c r="Q174" s="1368"/>
      <c r="R174" s="1368"/>
      <c r="S174" s="1368"/>
      <c r="T174" s="1368"/>
      <c r="U174" s="1368"/>
      <c r="V174" s="1368"/>
      <c r="W174" s="1368"/>
      <c r="X174" s="1368"/>
      <c r="Y174" s="1368"/>
      <c r="Z174" s="1368"/>
      <c r="AA174" s="1368"/>
      <c r="AB174" s="1368"/>
      <c r="AC174" s="1368"/>
      <c r="AD174" s="1368"/>
      <c r="AE174" s="1368"/>
    </row>
    <row r="175" spans="1:31" s="1027" customFormat="1" x14ac:dyDescent="0.2">
      <c r="A175" s="1368"/>
      <c r="B175" s="1368"/>
      <c r="C175" s="1368"/>
      <c r="D175" s="1368"/>
      <c r="E175" s="1368"/>
      <c r="F175" s="1368"/>
      <c r="G175" s="1368"/>
      <c r="H175" s="1368"/>
      <c r="I175" s="1368"/>
      <c r="J175" s="1368"/>
      <c r="K175" s="1368"/>
      <c r="L175" s="1368"/>
      <c r="M175" s="1368"/>
      <c r="N175" s="1368"/>
      <c r="O175" s="1368"/>
      <c r="P175" s="1368"/>
      <c r="Q175" s="1368"/>
      <c r="R175" s="1368"/>
      <c r="S175" s="1368"/>
      <c r="T175" s="1368"/>
      <c r="U175" s="1368"/>
      <c r="V175" s="1368"/>
      <c r="W175" s="1368"/>
      <c r="X175" s="1368"/>
      <c r="Y175" s="1368"/>
      <c r="Z175" s="1368"/>
      <c r="AA175" s="1368"/>
      <c r="AB175" s="1368"/>
      <c r="AC175" s="1368"/>
      <c r="AD175" s="1368"/>
      <c r="AE175" s="1368"/>
    </row>
    <row r="176" spans="1:31" s="1027" customFormat="1" x14ac:dyDescent="0.2">
      <c r="A176" s="1368"/>
      <c r="B176" s="1368"/>
      <c r="C176" s="1368"/>
      <c r="D176" s="1368"/>
      <c r="E176" s="1368"/>
      <c r="F176" s="1368"/>
      <c r="G176" s="1368"/>
      <c r="H176" s="1368"/>
      <c r="I176" s="1368"/>
      <c r="J176" s="1368"/>
      <c r="K176" s="1368"/>
      <c r="L176" s="1368"/>
      <c r="M176" s="1368"/>
      <c r="N176" s="1368"/>
      <c r="O176" s="1368"/>
      <c r="P176" s="1368"/>
      <c r="Q176" s="1368"/>
      <c r="R176" s="1368"/>
      <c r="S176" s="1368"/>
      <c r="T176" s="1368"/>
      <c r="U176" s="1368"/>
      <c r="V176" s="1368"/>
      <c r="W176" s="1368"/>
      <c r="X176" s="1368"/>
      <c r="Y176" s="1368"/>
      <c r="Z176" s="1368"/>
      <c r="AA176" s="1368"/>
      <c r="AB176" s="1368"/>
      <c r="AC176" s="1368"/>
      <c r="AD176" s="1368"/>
      <c r="AE176" s="1368"/>
    </row>
    <row r="177" spans="1:31" s="1027" customFormat="1" x14ac:dyDescent="0.2">
      <c r="A177" s="1368"/>
      <c r="B177" s="1368"/>
      <c r="C177" s="1368"/>
      <c r="D177" s="1368"/>
      <c r="E177" s="1368"/>
      <c r="F177" s="1368"/>
      <c r="G177" s="1368"/>
      <c r="H177" s="1368"/>
      <c r="I177" s="1368"/>
      <c r="J177" s="1368"/>
      <c r="K177" s="1368"/>
      <c r="L177" s="1368"/>
      <c r="M177" s="1368"/>
      <c r="N177" s="1368"/>
      <c r="O177" s="1368"/>
      <c r="P177" s="1368"/>
      <c r="Q177" s="1368"/>
      <c r="R177" s="1368"/>
      <c r="S177" s="1368"/>
      <c r="T177" s="1368"/>
      <c r="U177" s="1368"/>
      <c r="V177" s="1368"/>
      <c r="W177" s="1368"/>
      <c r="X177" s="1368"/>
      <c r="Y177" s="1368"/>
      <c r="Z177" s="1368"/>
      <c r="AA177" s="1368"/>
      <c r="AB177" s="1368"/>
      <c r="AC177" s="1368"/>
      <c r="AD177" s="1368"/>
      <c r="AE177" s="1368"/>
    </row>
    <row r="178" spans="1:31" s="1027" customFormat="1" x14ac:dyDescent="0.2">
      <c r="A178" s="1368"/>
      <c r="B178" s="1368"/>
      <c r="C178" s="1368"/>
      <c r="D178" s="1368"/>
      <c r="E178" s="1368"/>
      <c r="F178" s="1368"/>
      <c r="G178" s="1368"/>
      <c r="H178" s="1368"/>
      <c r="I178" s="1368"/>
      <c r="J178" s="1368"/>
      <c r="K178" s="1368"/>
      <c r="L178" s="1368"/>
      <c r="M178" s="1368"/>
      <c r="N178" s="1368"/>
      <c r="O178" s="1368"/>
      <c r="P178" s="1368"/>
      <c r="Q178" s="1368"/>
      <c r="R178" s="1368"/>
      <c r="S178" s="1368"/>
      <c r="T178" s="1368"/>
      <c r="U178" s="1368"/>
      <c r="V178" s="1368"/>
      <c r="W178" s="1368"/>
      <c r="X178" s="1368"/>
      <c r="Y178" s="1368"/>
      <c r="Z178" s="1368"/>
      <c r="AA178" s="1368"/>
      <c r="AB178" s="1368"/>
      <c r="AC178" s="1368"/>
      <c r="AD178" s="1368"/>
      <c r="AE178" s="1368"/>
    </row>
    <row r="179" spans="1:31" s="1027" customFormat="1" x14ac:dyDescent="0.2">
      <c r="A179" s="1368"/>
      <c r="B179" s="1368"/>
      <c r="C179" s="1368"/>
      <c r="D179" s="1368"/>
      <c r="E179" s="1368"/>
      <c r="F179" s="1368"/>
      <c r="G179" s="1368"/>
      <c r="H179" s="1368"/>
      <c r="I179" s="1368"/>
      <c r="J179" s="1368"/>
      <c r="K179" s="1368"/>
      <c r="L179" s="1368"/>
      <c r="M179" s="1368"/>
      <c r="N179" s="1368"/>
      <c r="O179" s="1368"/>
      <c r="P179" s="1368"/>
      <c r="Q179" s="1368"/>
      <c r="R179" s="1368"/>
      <c r="S179" s="1368"/>
      <c r="T179" s="1368"/>
      <c r="U179" s="1368"/>
      <c r="V179" s="1368"/>
      <c r="W179" s="1368"/>
      <c r="X179" s="1368"/>
      <c r="Y179" s="1368"/>
      <c r="Z179" s="1368"/>
      <c r="AA179" s="1368"/>
      <c r="AB179" s="1368"/>
      <c r="AC179" s="1368"/>
      <c r="AD179" s="1368"/>
      <c r="AE179" s="1368"/>
    </row>
    <row r="180" spans="1:31" s="1027" customFormat="1" x14ac:dyDescent="0.2">
      <c r="A180" s="1368"/>
      <c r="B180" s="1368"/>
      <c r="C180" s="1368"/>
      <c r="D180" s="1368"/>
      <c r="E180" s="1368"/>
      <c r="F180" s="1368"/>
      <c r="G180" s="1368"/>
      <c r="H180" s="1368"/>
      <c r="I180" s="1368"/>
      <c r="J180" s="1368"/>
      <c r="K180" s="1368"/>
      <c r="L180" s="1368"/>
      <c r="M180" s="1368"/>
      <c r="N180" s="1368"/>
      <c r="O180" s="1368"/>
      <c r="P180" s="1368"/>
      <c r="Q180" s="1368"/>
      <c r="R180" s="1368"/>
      <c r="S180" s="1368"/>
      <c r="T180" s="1368"/>
      <c r="U180" s="1368"/>
      <c r="V180" s="1368"/>
      <c r="W180" s="1368"/>
      <c r="X180" s="1368"/>
      <c r="Y180" s="1368"/>
      <c r="Z180" s="1368"/>
      <c r="AA180" s="1368"/>
      <c r="AB180" s="1368"/>
      <c r="AC180" s="1368"/>
      <c r="AD180" s="1368"/>
      <c r="AE180" s="1368"/>
    </row>
    <row r="181" spans="1:31" s="1027" customFormat="1" x14ac:dyDescent="0.2">
      <c r="A181" s="1368"/>
      <c r="B181" s="1368"/>
      <c r="C181" s="1368"/>
      <c r="D181" s="1368"/>
      <c r="E181" s="1368"/>
      <c r="F181" s="1368"/>
      <c r="G181" s="1368"/>
      <c r="H181" s="1368"/>
      <c r="I181" s="1368"/>
      <c r="J181" s="1368"/>
      <c r="K181" s="1368"/>
      <c r="L181" s="1368"/>
      <c r="M181" s="1368"/>
      <c r="N181" s="1368"/>
      <c r="O181" s="1368"/>
      <c r="P181" s="1368"/>
      <c r="Q181" s="1368"/>
      <c r="R181" s="1368"/>
      <c r="S181" s="1368"/>
      <c r="T181" s="1368"/>
      <c r="U181" s="1368"/>
      <c r="V181" s="1368"/>
      <c r="W181" s="1368"/>
      <c r="X181" s="1368"/>
      <c r="Y181" s="1368"/>
      <c r="Z181" s="1368"/>
      <c r="AA181" s="1368"/>
      <c r="AB181" s="1368"/>
      <c r="AC181" s="1368"/>
      <c r="AD181" s="1368"/>
      <c r="AE181" s="1368"/>
    </row>
    <row r="182" spans="1:31" s="1027" customFormat="1" x14ac:dyDescent="0.2">
      <c r="A182" s="1368"/>
      <c r="B182" s="1368"/>
      <c r="C182" s="1368"/>
      <c r="D182" s="1368"/>
      <c r="E182" s="1368"/>
      <c r="F182" s="1368"/>
      <c r="G182" s="1368"/>
      <c r="H182" s="1368"/>
      <c r="I182" s="1368"/>
      <c r="J182" s="1368"/>
      <c r="K182" s="1368"/>
      <c r="L182" s="1368"/>
      <c r="M182" s="1368"/>
      <c r="N182" s="1368"/>
      <c r="O182" s="1368"/>
      <c r="P182" s="1368"/>
      <c r="Q182" s="1368"/>
      <c r="R182" s="1368"/>
      <c r="S182" s="1368"/>
      <c r="T182" s="1368"/>
      <c r="U182" s="1368"/>
      <c r="V182" s="1368"/>
      <c r="W182" s="1368"/>
      <c r="X182" s="1368"/>
      <c r="Y182" s="1368"/>
      <c r="Z182" s="1368"/>
      <c r="AA182" s="1368"/>
      <c r="AB182" s="1368"/>
      <c r="AC182" s="1368"/>
      <c r="AD182" s="1368"/>
      <c r="AE182" s="1368"/>
    </row>
    <row r="183" spans="1:31" s="1027" customFormat="1" x14ac:dyDescent="0.2">
      <c r="A183" s="1368"/>
      <c r="B183" s="1368"/>
      <c r="C183" s="1368"/>
      <c r="D183" s="1368"/>
      <c r="E183" s="1368"/>
      <c r="F183" s="1368"/>
      <c r="G183" s="1368"/>
      <c r="H183" s="1368"/>
      <c r="I183" s="1368"/>
      <c r="J183" s="1368"/>
      <c r="K183" s="1368"/>
      <c r="L183" s="1368"/>
      <c r="M183" s="1368"/>
      <c r="N183" s="1368"/>
      <c r="O183" s="1368"/>
      <c r="P183" s="1368"/>
      <c r="Q183" s="1368"/>
      <c r="R183" s="1368"/>
      <c r="S183" s="1368"/>
      <c r="T183" s="1368"/>
      <c r="U183" s="1368"/>
      <c r="V183" s="1368"/>
      <c r="W183" s="1368"/>
      <c r="X183" s="1368"/>
      <c r="Y183" s="1368"/>
      <c r="Z183" s="1368"/>
      <c r="AA183" s="1368"/>
      <c r="AB183" s="1368"/>
      <c r="AC183" s="1368"/>
      <c r="AD183" s="1368"/>
      <c r="AE183" s="1368"/>
    </row>
    <row r="184" spans="1:31" s="1027" customFormat="1" x14ac:dyDescent="0.2">
      <c r="A184" s="1368"/>
      <c r="B184" s="1368"/>
      <c r="C184" s="1368"/>
      <c r="D184" s="1368"/>
      <c r="E184" s="1368"/>
      <c r="F184" s="1368"/>
      <c r="G184" s="1368"/>
      <c r="H184" s="1368"/>
      <c r="I184" s="1368"/>
      <c r="J184" s="1368"/>
      <c r="K184" s="1368"/>
      <c r="L184" s="1368"/>
      <c r="M184" s="1368"/>
      <c r="N184" s="1368"/>
      <c r="O184" s="1368"/>
      <c r="P184" s="1368"/>
      <c r="Q184" s="1368"/>
      <c r="R184" s="1368"/>
      <c r="S184" s="1368"/>
      <c r="T184" s="1368"/>
      <c r="U184" s="1368"/>
      <c r="V184" s="1368"/>
      <c r="W184" s="1368"/>
      <c r="X184" s="1368"/>
      <c r="Y184" s="1368"/>
      <c r="Z184" s="1368"/>
      <c r="AA184" s="1368"/>
      <c r="AB184" s="1368"/>
      <c r="AC184" s="1368"/>
      <c r="AD184" s="1368"/>
      <c r="AE184" s="1368"/>
    </row>
    <row r="185" spans="1:31" s="1027" customFormat="1" x14ac:dyDescent="0.2">
      <c r="A185" s="1368"/>
      <c r="B185" s="1368"/>
      <c r="C185" s="1368"/>
      <c r="D185" s="1368"/>
      <c r="E185" s="1368"/>
      <c r="F185" s="1368"/>
      <c r="G185" s="1368"/>
      <c r="H185" s="1368"/>
      <c r="I185" s="1368"/>
      <c r="J185" s="1368"/>
      <c r="K185" s="1368"/>
      <c r="L185" s="1368"/>
      <c r="M185" s="1368"/>
      <c r="N185" s="1368"/>
      <c r="O185" s="1368"/>
      <c r="P185" s="1368"/>
      <c r="Q185" s="1368"/>
      <c r="R185" s="1368"/>
      <c r="S185" s="1368"/>
      <c r="T185" s="1368"/>
      <c r="U185" s="1368"/>
      <c r="V185" s="1368"/>
      <c r="W185" s="1368"/>
      <c r="X185" s="1368"/>
      <c r="Y185" s="1368"/>
      <c r="Z185" s="1368"/>
      <c r="AA185" s="1368"/>
      <c r="AB185" s="1368"/>
      <c r="AC185" s="1368"/>
      <c r="AD185" s="1368"/>
      <c r="AE185" s="1368"/>
    </row>
    <row r="186" spans="1:31" s="1027" customFormat="1" x14ac:dyDescent="0.2">
      <c r="A186" s="1368"/>
      <c r="B186" s="1368"/>
      <c r="C186" s="1368"/>
      <c r="D186" s="1368"/>
      <c r="E186" s="1368"/>
      <c r="F186" s="1368"/>
      <c r="G186" s="1368"/>
      <c r="H186" s="1368"/>
      <c r="I186" s="1368"/>
      <c r="J186" s="1368"/>
      <c r="K186" s="1368"/>
      <c r="L186" s="1368"/>
      <c r="M186" s="1368"/>
      <c r="N186" s="1368"/>
      <c r="O186" s="1368"/>
      <c r="P186" s="1368"/>
      <c r="Q186" s="1368"/>
      <c r="R186" s="1368"/>
      <c r="S186" s="1368"/>
      <c r="T186" s="1368"/>
      <c r="U186" s="1368"/>
      <c r="V186" s="1368"/>
      <c r="W186" s="1368"/>
      <c r="X186" s="1368"/>
      <c r="Y186" s="1368"/>
      <c r="Z186" s="1368"/>
      <c r="AA186" s="1368"/>
      <c r="AB186" s="1368"/>
      <c r="AC186" s="1368"/>
      <c r="AD186" s="1368"/>
      <c r="AE186" s="1368"/>
    </row>
    <row r="187" spans="1:31" s="1027" customFormat="1" x14ac:dyDescent="0.2">
      <c r="A187" s="1368"/>
      <c r="B187" s="1368"/>
      <c r="C187" s="1368"/>
      <c r="D187" s="1368"/>
      <c r="E187" s="1368"/>
      <c r="F187" s="1368"/>
      <c r="G187" s="1368"/>
      <c r="H187" s="1368"/>
      <c r="I187" s="1368"/>
      <c r="J187" s="1368"/>
      <c r="K187" s="1368"/>
      <c r="L187" s="1368"/>
      <c r="M187" s="1368"/>
      <c r="N187" s="1368"/>
      <c r="O187" s="1368"/>
      <c r="P187" s="1368"/>
      <c r="Q187" s="1368"/>
      <c r="R187" s="1368"/>
      <c r="S187" s="1368"/>
      <c r="T187" s="1368"/>
      <c r="U187" s="1368"/>
      <c r="V187" s="1368"/>
      <c r="W187" s="1368"/>
      <c r="X187" s="1368"/>
      <c r="Y187" s="1368"/>
      <c r="Z187" s="1368"/>
      <c r="AA187" s="1368"/>
      <c r="AB187" s="1368"/>
      <c r="AC187" s="1368"/>
      <c r="AD187" s="1368"/>
      <c r="AE187" s="1368"/>
    </row>
    <row r="188" spans="1:31" s="1027" customFormat="1" x14ac:dyDescent="0.2">
      <c r="A188" s="1368"/>
      <c r="B188" s="1368"/>
      <c r="C188" s="1368"/>
      <c r="D188" s="1368"/>
      <c r="E188" s="1368"/>
      <c r="F188" s="1368"/>
      <c r="G188" s="1368"/>
      <c r="H188" s="1368"/>
      <c r="I188" s="1368"/>
      <c r="J188" s="1368"/>
      <c r="K188" s="1368"/>
      <c r="L188" s="1368"/>
      <c r="M188" s="1368"/>
      <c r="N188" s="1368"/>
      <c r="O188" s="1368"/>
      <c r="P188" s="1368"/>
      <c r="Q188" s="1368"/>
      <c r="R188" s="1368"/>
      <c r="S188" s="1368"/>
      <c r="T188" s="1368"/>
      <c r="U188" s="1368"/>
      <c r="V188" s="1368"/>
      <c r="W188" s="1368"/>
      <c r="X188" s="1368"/>
      <c r="Y188" s="1368"/>
      <c r="Z188" s="1368"/>
      <c r="AA188" s="1368"/>
      <c r="AB188" s="1368"/>
      <c r="AC188" s="1368"/>
      <c r="AD188" s="1368"/>
      <c r="AE188" s="1368"/>
    </row>
    <row r="189" spans="1:31" s="1027" customFormat="1" x14ac:dyDescent="0.2">
      <c r="A189" s="1368"/>
      <c r="B189" s="1368"/>
      <c r="C189" s="1368"/>
      <c r="D189" s="1368"/>
      <c r="E189" s="1368"/>
      <c r="F189" s="1368"/>
      <c r="G189" s="1368"/>
      <c r="H189" s="1368"/>
      <c r="I189" s="1368"/>
      <c r="J189" s="1368"/>
      <c r="K189" s="1368"/>
      <c r="L189" s="1368"/>
      <c r="M189" s="1368"/>
      <c r="N189" s="1368"/>
      <c r="O189" s="1368"/>
      <c r="P189" s="1368"/>
      <c r="Q189" s="1368"/>
      <c r="R189" s="1368"/>
      <c r="S189" s="1368"/>
      <c r="T189" s="1368"/>
      <c r="U189" s="1368"/>
      <c r="V189" s="1368"/>
      <c r="W189" s="1368"/>
      <c r="X189" s="1368"/>
      <c r="Y189" s="1368"/>
      <c r="Z189" s="1368"/>
      <c r="AA189" s="1368"/>
      <c r="AB189" s="1368"/>
      <c r="AC189" s="1368"/>
      <c r="AD189" s="1368"/>
      <c r="AE189" s="1368"/>
    </row>
    <row r="190" spans="1:31" s="1027" customFormat="1" x14ac:dyDescent="0.2">
      <c r="A190" s="1368"/>
      <c r="B190" s="1368"/>
      <c r="C190" s="1368"/>
      <c r="D190" s="1368"/>
      <c r="E190" s="1368"/>
      <c r="F190" s="1368"/>
      <c r="G190" s="1368"/>
      <c r="H190" s="1368"/>
      <c r="I190" s="1368"/>
      <c r="J190" s="1368"/>
      <c r="K190" s="1368"/>
      <c r="L190" s="1368"/>
      <c r="M190" s="1368"/>
      <c r="N190" s="1368"/>
      <c r="O190" s="1368"/>
      <c r="P190" s="1368"/>
      <c r="Q190" s="1368"/>
      <c r="R190" s="1368"/>
      <c r="S190" s="1368"/>
      <c r="T190" s="1368"/>
      <c r="U190" s="1368"/>
      <c r="V190" s="1368"/>
      <c r="W190" s="1368"/>
      <c r="X190" s="1368"/>
      <c r="Y190" s="1368"/>
      <c r="Z190" s="1368"/>
      <c r="AA190" s="1368"/>
      <c r="AB190" s="1368"/>
      <c r="AC190" s="1368"/>
      <c r="AD190" s="1368"/>
      <c r="AE190" s="1368"/>
    </row>
    <row r="191" spans="1:31" s="1027" customFormat="1" x14ac:dyDescent="0.2">
      <c r="A191" s="1368"/>
      <c r="B191" s="1368"/>
      <c r="C191" s="1368"/>
      <c r="D191" s="1368"/>
      <c r="E191" s="1368"/>
      <c r="F191" s="1368"/>
      <c r="G191" s="1368"/>
      <c r="H191" s="1368"/>
      <c r="I191" s="1368"/>
      <c r="J191" s="1368"/>
      <c r="K191" s="1368"/>
      <c r="L191" s="1368"/>
      <c r="M191" s="1368"/>
      <c r="N191" s="1368"/>
      <c r="O191" s="1368"/>
      <c r="P191" s="1368"/>
      <c r="Q191" s="1368"/>
      <c r="R191" s="1368"/>
      <c r="S191" s="1368"/>
      <c r="T191" s="1368"/>
      <c r="U191" s="1368"/>
      <c r="V191" s="1368"/>
      <c r="W191" s="1368"/>
      <c r="X191" s="1368"/>
      <c r="Y191" s="1368"/>
      <c r="Z191" s="1368"/>
      <c r="AA191" s="1368"/>
      <c r="AB191" s="1368"/>
      <c r="AC191" s="1368"/>
      <c r="AD191" s="1368"/>
      <c r="AE191" s="1368"/>
    </row>
    <row r="192" spans="1:31" s="1027" customFormat="1" x14ac:dyDescent="0.2">
      <c r="A192" s="1368"/>
      <c r="B192" s="1368"/>
      <c r="C192" s="1368"/>
      <c r="D192" s="1368"/>
      <c r="E192" s="1368"/>
      <c r="F192" s="1368"/>
      <c r="G192" s="1368"/>
      <c r="H192" s="1368"/>
      <c r="I192" s="1368"/>
      <c r="J192" s="1368"/>
      <c r="K192" s="1368"/>
      <c r="L192" s="1368"/>
      <c r="M192" s="1368"/>
      <c r="N192" s="1368"/>
      <c r="O192" s="1368"/>
      <c r="P192" s="1368"/>
      <c r="Q192" s="1368"/>
      <c r="R192" s="1368"/>
      <c r="S192" s="1368"/>
      <c r="T192" s="1368"/>
      <c r="U192" s="1368"/>
      <c r="V192" s="1368"/>
      <c r="W192" s="1368"/>
      <c r="X192" s="1368"/>
      <c r="Y192" s="1368"/>
      <c r="Z192" s="1368"/>
      <c r="AA192" s="1368"/>
      <c r="AB192" s="1368"/>
      <c r="AC192" s="1368"/>
      <c r="AD192" s="1368"/>
      <c r="AE192" s="1368"/>
    </row>
    <row r="193" spans="1:31" s="1027" customFormat="1" x14ac:dyDescent="0.2">
      <c r="A193" s="1368"/>
      <c r="B193" s="1368"/>
      <c r="C193" s="1368"/>
      <c r="D193" s="1368"/>
      <c r="E193" s="1368"/>
      <c r="F193" s="1368"/>
      <c r="G193" s="1368"/>
      <c r="H193" s="1368"/>
      <c r="I193" s="1368"/>
      <c r="J193" s="1368"/>
      <c r="K193" s="1368"/>
      <c r="L193" s="1368"/>
      <c r="M193" s="1368"/>
      <c r="N193" s="1368"/>
      <c r="O193" s="1368"/>
      <c r="P193" s="1368"/>
      <c r="Q193" s="1368"/>
      <c r="R193" s="1368"/>
      <c r="S193" s="1368"/>
      <c r="T193" s="1368"/>
      <c r="U193" s="1368"/>
      <c r="V193" s="1368"/>
      <c r="W193" s="1368"/>
      <c r="X193" s="1368"/>
      <c r="Y193" s="1368"/>
      <c r="Z193" s="1368"/>
      <c r="AA193" s="1368"/>
      <c r="AB193" s="1368"/>
      <c r="AC193" s="1368"/>
      <c r="AD193" s="1368"/>
      <c r="AE193" s="1368"/>
    </row>
    <row r="194" spans="1:31" s="1027" customFormat="1" x14ac:dyDescent="0.2">
      <c r="A194" s="1368"/>
      <c r="B194" s="1368"/>
      <c r="C194" s="1368"/>
      <c r="D194" s="1368"/>
      <c r="E194" s="1368"/>
      <c r="F194" s="1368"/>
      <c r="G194" s="1368"/>
      <c r="H194" s="1368"/>
      <c r="I194" s="1368"/>
      <c r="J194" s="1368"/>
      <c r="K194" s="1368"/>
      <c r="L194" s="1368"/>
      <c r="M194" s="1368"/>
      <c r="N194" s="1368"/>
      <c r="O194" s="1368"/>
      <c r="P194" s="1368"/>
      <c r="Q194" s="1368"/>
      <c r="R194" s="1368"/>
      <c r="S194" s="1368"/>
      <c r="T194" s="1368"/>
      <c r="U194" s="1368"/>
      <c r="V194" s="1368"/>
      <c r="W194" s="1368"/>
      <c r="X194" s="1368"/>
      <c r="Y194" s="1368"/>
      <c r="Z194" s="1368"/>
      <c r="AA194" s="1368"/>
      <c r="AB194" s="1368"/>
      <c r="AC194" s="1368"/>
      <c r="AD194" s="1368"/>
      <c r="AE194" s="1368"/>
    </row>
    <row r="195" spans="1:31" s="1027" customFormat="1" x14ac:dyDescent="0.2">
      <c r="A195" s="1368"/>
      <c r="B195" s="1368"/>
      <c r="C195" s="1368"/>
      <c r="D195" s="1368"/>
      <c r="E195" s="1368"/>
      <c r="F195" s="1368"/>
      <c r="G195" s="1368"/>
      <c r="H195" s="1368"/>
      <c r="I195" s="1368"/>
      <c r="J195" s="1368"/>
      <c r="K195" s="1368"/>
      <c r="L195" s="1368"/>
      <c r="M195" s="1368"/>
      <c r="N195" s="1368"/>
      <c r="O195" s="1368"/>
      <c r="P195" s="1368"/>
      <c r="Q195" s="1368"/>
      <c r="R195" s="1368"/>
      <c r="S195" s="1368"/>
      <c r="T195" s="1368"/>
      <c r="U195" s="1368"/>
      <c r="V195" s="1368"/>
      <c r="W195" s="1368"/>
      <c r="X195" s="1368"/>
      <c r="Y195" s="1368"/>
      <c r="Z195" s="1368"/>
      <c r="AA195" s="1368"/>
      <c r="AB195" s="1368"/>
      <c r="AC195" s="1368"/>
      <c r="AD195" s="1368"/>
      <c r="AE195" s="1368"/>
    </row>
    <row r="196" spans="1:31" s="1027" customFormat="1" x14ac:dyDescent="0.2">
      <c r="A196" s="1368"/>
      <c r="B196" s="1368"/>
      <c r="C196" s="1368"/>
      <c r="D196" s="1368"/>
      <c r="E196" s="1368"/>
      <c r="F196" s="1368"/>
      <c r="G196" s="1368"/>
      <c r="H196" s="1368"/>
      <c r="I196" s="1368"/>
      <c r="J196" s="1368"/>
      <c r="K196" s="1368"/>
      <c r="L196" s="1368"/>
      <c r="M196" s="1368"/>
      <c r="N196" s="1368"/>
      <c r="O196" s="1368"/>
      <c r="P196" s="1368"/>
      <c r="Q196" s="1368"/>
      <c r="R196" s="1368"/>
      <c r="S196" s="1368"/>
      <c r="T196" s="1368"/>
      <c r="U196" s="1368"/>
      <c r="V196" s="1368"/>
      <c r="W196" s="1368"/>
      <c r="X196" s="1368"/>
      <c r="Y196" s="1368"/>
      <c r="Z196" s="1368"/>
      <c r="AA196" s="1368"/>
      <c r="AB196" s="1368"/>
      <c r="AC196" s="1368"/>
      <c r="AD196" s="1368"/>
      <c r="AE196" s="1368"/>
    </row>
    <row r="197" spans="1:31" s="1027" customFormat="1" x14ac:dyDescent="0.2">
      <c r="A197" s="1368"/>
      <c r="B197" s="1368"/>
      <c r="C197" s="1368"/>
      <c r="D197" s="1368"/>
      <c r="E197" s="1368"/>
      <c r="F197" s="1368"/>
      <c r="G197" s="1368"/>
      <c r="H197" s="1368"/>
      <c r="I197" s="1368"/>
      <c r="J197" s="1368"/>
      <c r="K197" s="1368"/>
      <c r="L197" s="1368"/>
      <c r="M197" s="1368"/>
      <c r="N197" s="1368"/>
      <c r="O197" s="1368"/>
      <c r="P197" s="1368"/>
      <c r="Q197" s="1368"/>
      <c r="R197" s="1368"/>
      <c r="S197" s="1368"/>
      <c r="T197" s="1368"/>
      <c r="U197" s="1368"/>
      <c r="V197" s="1368"/>
      <c r="W197" s="1368"/>
      <c r="X197" s="1368"/>
      <c r="Y197" s="1368"/>
      <c r="Z197" s="1368"/>
      <c r="AA197" s="1368"/>
      <c r="AB197" s="1368"/>
      <c r="AC197" s="1368"/>
      <c r="AD197" s="1368"/>
      <c r="AE197" s="1368"/>
    </row>
    <row r="198" spans="1:31" s="1027" customFormat="1" x14ac:dyDescent="0.2">
      <c r="A198" s="1368"/>
      <c r="B198" s="1368"/>
      <c r="C198" s="1368"/>
      <c r="D198" s="1368"/>
      <c r="E198" s="1368"/>
      <c r="F198" s="1368"/>
      <c r="G198" s="1368"/>
      <c r="H198" s="1368"/>
      <c r="I198" s="1368"/>
      <c r="J198" s="1368"/>
      <c r="K198" s="1368"/>
      <c r="L198" s="1368"/>
      <c r="M198" s="1368"/>
      <c r="N198" s="1368"/>
      <c r="O198" s="1368"/>
      <c r="P198" s="1368"/>
      <c r="Q198" s="1368"/>
      <c r="R198" s="1368"/>
      <c r="S198" s="1368"/>
      <c r="T198" s="1368"/>
      <c r="U198" s="1368"/>
      <c r="V198" s="1368"/>
      <c r="W198" s="1368"/>
      <c r="X198" s="1368"/>
      <c r="Y198" s="1368"/>
      <c r="Z198" s="1368"/>
      <c r="AA198" s="1368"/>
      <c r="AB198" s="1368"/>
      <c r="AC198" s="1368"/>
      <c r="AD198" s="1368"/>
      <c r="AE198" s="1368"/>
    </row>
    <row r="199" spans="1:31" s="1027" customFormat="1" x14ac:dyDescent="0.2">
      <c r="A199" s="1368"/>
      <c r="B199" s="1368"/>
      <c r="C199" s="1368"/>
      <c r="D199" s="1368"/>
      <c r="E199" s="1368"/>
      <c r="F199" s="1368"/>
      <c r="G199" s="1368"/>
      <c r="H199" s="1368"/>
      <c r="I199" s="1368"/>
      <c r="J199" s="1368"/>
      <c r="K199" s="1368"/>
      <c r="L199" s="1368"/>
      <c r="M199" s="1368"/>
      <c r="N199" s="1368"/>
      <c r="O199" s="1368"/>
      <c r="P199" s="1368"/>
      <c r="Q199" s="1368"/>
      <c r="R199" s="1368"/>
      <c r="S199" s="1368"/>
      <c r="T199" s="1368"/>
      <c r="U199" s="1368"/>
      <c r="V199" s="1368"/>
      <c r="W199" s="1368"/>
      <c r="X199" s="1368"/>
      <c r="Y199" s="1368"/>
      <c r="Z199" s="1368"/>
      <c r="AA199" s="1368"/>
      <c r="AB199" s="1368"/>
      <c r="AC199" s="1368"/>
      <c r="AD199" s="1368"/>
      <c r="AE199" s="1368"/>
    </row>
    <row r="200" spans="1:31" s="1027" customFormat="1" x14ac:dyDescent="0.2">
      <c r="A200" s="1368"/>
      <c r="B200" s="1368"/>
      <c r="C200" s="1368"/>
      <c r="D200" s="1368"/>
      <c r="E200" s="1368"/>
      <c r="F200" s="1368"/>
      <c r="G200" s="1368"/>
      <c r="H200" s="1368"/>
      <c r="I200" s="1368"/>
      <c r="J200" s="1368"/>
      <c r="K200" s="1368"/>
      <c r="L200" s="1368"/>
      <c r="M200" s="1368"/>
      <c r="N200" s="1368"/>
      <c r="O200" s="1368"/>
      <c r="P200" s="1368"/>
      <c r="Q200" s="1368"/>
      <c r="R200" s="1368"/>
      <c r="S200" s="1368"/>
      <c r="T200" s="1368"/>
      <c r="U200" s="1368"/>
      <c r="V200" s="1368"/>
      <c r="W200" s="1368"/>
      <c r="X200" s="1368"/>
      <c r="Y200" s="1368"/>
      <c r="Z200" s="1368"/>
      <c r="AA200" s="1368"/>
      <c r="AB200" s="1368"/>
      <c r="AC200" s="1368"/>
      <c r="AD200" s="1368"/>
      <c r="AE200" s="1368"/>
    </row>
    <row r="201" spans="1:31" s="1027" customFormat="1" x14ac:dyDescent="0.2">
      <c r="A201" s="1368"/>
      <c r="B201" s="1368"/>
      <c r="C201" s="1368"/>
      <c r="D201" s="1368"/>
      <c r="E201" s="1368"/>
      <c r="F201" s="1368"/>
      <c r="G201" s="1368"/>
      <c r="H201" s="1368"/>
      <c r="I201" s="1368"/>
      <c r="J201" s="1368"/>
      <c r="K201" s="1368"/>
      <c r="L201" s="1368"/>
      <c r="M201" s="1368"/>
      <c r="N201" s="1368"/>
      <c r="O201" s="1368"/>
      <c r="P201" s="1368"/>
      <c r="Q201" s="1368"/>
      <c r="R201" s="1368"/>
      <c r="S201" s="1368"/>
      <c r="T201" s="1368"/>
      <c r="U201" s="1368"/>
      <c r="V201" s="1368"/>
      <c r="W201" s="1368"/>
      <c r="X201" s="1368"/>
      <c r="Y201" s="1368"/>
      <c r="Z201" s="1368"/>
      <c r="AA201" s="1368"/>
      <c r="AB201" s="1368"/>
      <c r="AC201" s="1368"/>
      <c r="AD201" s="1368"/>
      <c r="AE201" s="1368"/>
    </row>
    <row r="202" spans="1:31" s="1027" customFormat="1" x14ac:dyDescent="0.2">
      <c r="A202" s="1368"/>
      <c r="B202" s="1368"/>
      <c r="C202" s="1368"/>
      <c r="D202" s="1368"/>
      <c r="E202" s="1368"/>
      <c r="F202" s="1368"/>
      <c r="G202" s="1368"/>
      <c r="H202" s="1368"/>
      <c r="I202" s="1368"/>
      <c r="J202" s="1368"/>
      <c r="K202" s="1368"/>
      <c r="L202" s="1368"/>
      <c r="M202" s="1368"/>
      <c r="N202" s="1368"/>
      <c r="O202" s="1368"/>
      <c r="P202" s="1368"/>
      <c r="Q202" s="1368"/>
      <c r="R202" s="1368"/>
      <c r="S202" s="1368"/>
      <c r="T202" s="1368"/>
      <c r="U202" s="1368"/>
      <c r="V202" s="1368"/>
      <c r="W202" s="1368"/>
      <c r="X202" s="1368"/>
      <c r="Y202" s="1368"/>
      <c r="Z202" s="1368"/>
      <c r="AA202" s="1368"/>
      <c r="AB202" s="1368"/>
      <c r="AC202" s="1368"/>
      <c r="AD202" s="1368"/>
      <c r="AE202" s="1368"/>
    </row>
    <row r="203" spans="1:31" s="1027" customFormat="1" x14ac:dyDescent="0.2">
      <c r="A203" s="1368"/>
      <c r="B203" s="1368"/>
      <c r="C203" s="1368"/>
      <c r="D203" s="1368"/>
      <c r="E203" s="1368"/>
      <c r="F203" s="1368"/>
      <c r="G203" s="1368"/>
      <c r="H203" s="1368"/>
      <c r="I203" s="1368"/>
      <c r="J203" s="1368"/>
      <c r="K203" s="1368"/>
      <c r="L203" s="1368"/>
      <c r="M203" s="1368"/>
      <c r="N203" s="1368"/>
      <c r="O203" s="1368"/>
      <c r="P203" s="1368"/>
      <c r="Q203" s="1368"/>
      <c r="R203" s="1368"/>
      <c r="S203" s="1368"/>
      <c r="T203" s="1368"/>
      <c r="U203" s="1368"/>
      <c r="V203" s="1368"/>
      <c r="W203" s="1368"/>
      <c r="X203" s="1368"/>
      <c r="Y203" s="1368"/>
      <c r="Z203" s="1368"/>
      <c r="AA203" s="1368"/>
      <c r="AB203" s="1368"/>
      <c r="AC203" s="1368"/>
      <c r="AD203" s="1368"/>
      <c r="AE203" s="1368"/>
    </row>
    <row r="204" spans="1:31" s="1027" customFormat="1" x14ac:dyDescent="0.2">
      <c r="A204" s="1368"/>
      <c r="B204" s="1368"/>
      <c r="C204" s="1368"/>
      <c r="D204" s="1368"/>
      <c r="E204" s="1368"/>
      <c r="F204" s="1368"/>
      <c r="G204" s="1368"/>
      <c r="H204" s="1368"/>
      <c r="I204" s="1368"/>
      <c r="J204" s="1368"/>
      <c r="K204" s="1368"/>
      <c r="L204" s="1368"/>
      <c r="M204" s="1368"/>
      <c r="N204" s="1368"/>
      <c r="O204" s="1368"/>
      <c r="P204" s="1368"/>
      <c r="Q204" s="1368"/>
      <c r="R204" s="1368"/>
      <c r="S204" s="1368"/>
      <c r="T204" s="1368"/>
      <c r="U204" s="1368"/>
      <c r="V204" s="1368"/>
      <c r="W204" s="1368"/>
      <c r="X204" s="1368"/>
      <c r="Y204" s="1368"/>
      <c r="Z204" s="1368"/>
      <c r="AA204" s="1368"/>
      <c r="AB204" s="1368"/>
      <c r="AC204" s="1368"/>
      <c r="AD204" s="1368"/>
      <c r="AE204" s="1368"/>
    </row>
    <row r="205" spans="1:31" s="1027" customFormat="1" x14ac:dyDescent="0.2">
      <c r="A205" s="1368"/>
      <c r="B205" s="1368"/>
      <c r="C205" s="1368"/>
      <c r="D205" s="1368"/>
      <c r="E205" s="1368"/>
      <c r="F205" s="1368"/>
      <c r="G205" s="1368"/>
      <c r="H205" s="1368"/>
      <c r="I205" s="1368"/>
      <c r="J205" s="1368"/>
      <c r="K205" s="1368"/>
      <c r="L205" s="1368"/>
      <c r="M205" s="1368"/>
      <c r="N205" s="1368"/>
      <c r="O205" s="1368"/>
      <c r="P205" s="1368"/>
      <c r="Q205" s="1368"/>
      <c r="R205" s="1368"/>
      <c r="S205" s="1368"/>
      <c r="T205" s="1368"/>
      <c r="U205" s="1368"/>
      <c r="V205" s="1368"/>
      <c r="W205" s="1368"/>
      <c r="X205" s="1368"/>
      <c r="Y205" s="1368"/>
      <c r="Z205" s="1368"/>
      <c r="AA205" s="1368"/>
      <c r="AB205" s="1368"/>
      <c r="AC205" s="1368"/>
      <c r="AD205" s="1368"/>
      <c r="AE205" s="1368"/>
    </row>
    <row r="206" spans="1:31" s="1027" customFormat="1" x14ac:dyDescent="0.2">
      <c r="A206" s="1368"/>
      <c r="B206" s="1368"/>
      <c r="C206" s="1368"/>
      <c r="D206" s="1368"/>
      <c r="E206" s="1368"/>
      <c r="F206" s="1368"/>
      <c r="G206" s="1368"/>
      <c r="H206" s="1368"/>
      <c r="I206" s="1368"/>
      <c r="J206" s="1368"/>
      <c r="K206" s="1368"/>
      <c r="L206" s="1368"/>
      <c r="M206" s="1368"/>
      <c r="N206" s="1368"/>
      <c r="O206" s="1368"/>
      <c r="P206" s="1368"/>
      <c r="Q206" s="1368"/>
      <c r="R206" s="1368"/>
      <c r="S206" s="1368"/>
      <c r="T206" s="1368"/>
      <c r="U206" s="1368"/>
      <c r="V206" s="1368"/>
      <c r="W206" s="1368"/>
      <c r="X206" s="1368"/>
      <c r="Y206" s="1368"/>
      <c r="Z206" s="1368"/>
      <c r="AA206" s="1368"/>
      <c r="AB206" s="1368"/>
      <c r="AC206" s="1368"/>
      <c r="AD206" s="1368"/>
      <c r="AE206" s="1368"/>
    </row>
    <row r="207" spans="1:31" s="1027" customFormat="1" x14ac:dyDescent="0.2">
      <c r="A207" s="1368"/>
      <c r="B207" s="1368"/>
      <c r="C207" s="1368"/>
      <c r="D207" s="1368"/>
      <c r="E207" s="1368"/>
      <c r="F207" s="1368"/>
      <c r="G207" s="1368"/>
      <c r="H207" s="1368"/>
      <c r="I207" s="1368"/>
      <c r="J207" s="1368"/>
      <c r="K207" s="1368"/>
      <c r="L207" s="1368"/>
      <c r="M207" s="1368"/>
      <c r="N207" s="1368"/>
      <c r="O207" s="1368"/>
      <c r="P207" s="1368"/>
      <c r="Q207" s="1368"/>
      <c r="R207" s="1368"/>
      <c r="S207" s="1368"/>
      <c r="T207" s="1368"/>
      <c r="U207" s="1368"/>
      <c r="V207" s="1368"/>
      <c r="W207" s="1368"/>
      <c r="X207" s="1368"/>
      <c r="Y207" s="1368"/>
      <c r="Z207" s="1368"/>
      <c r="AA207" s="1368"/>
      <c r="AB207" s="1368"/>
      <c r="AC207" s="1368"/>
      <c r="AD207" s="1368"/>
      <c r="AE207" s="1368"/>
    </row>
    <row r="208" spans="1:31" s="1027" customFormat="1" x14ac:dyDescent="0.2">
      <c r="A208" s="1368"/>
      <c r="B208" s="1368"/>
      <c r="C208" s="1368"/>
      <c r="D208" s="1368"/>
      <c r="E208" s="1368"/>
      <c r="F208" s="1368"/>
      <c r="G208" s="1368"/>
      <c r="H208" s="1368"/>
      <c r="I208" s="1368"/>
      <c r="J208" s="1368"/>
      <c r="K208" s="1368"/>
      <c r="L208" s="1368"/>
      <c r="M208" s="1368"/>
      <c r="N208" s="1368"/>
      <c r="O208" s="1368"/>
      <c r="P208" s="1368"/>
      <c r="Q208" s="1368"/>
      <c r="R208" s="1368"/>
      <c r="S208" s="1368"/>
      <c r="T208" s="1368"/>
      <c r="U208" s="1368"/>
      <c r="V208" s="1368"/>
      <c r="W208" s="1368"/>
      <c r="X208" s="1368"/>
      <c r="Y208" s="1368"/>
      <c r="Z208" s="1368"/>
      <c r="AA208" s="1368"/>
      <c r="AB208" s="1368"/>
      <c r="AC208" s="1368"/>
      <c r="AD208" s="1368"/>
      <c r="AE208" s="1368"/>
    </row>
    <row r="209" spans="1:31" s="1027" customFormat="1" x14ac:dyDescent="0.2">
      <c r="A209" s="1368"/>
      <c r="B209" s="1368"/>
      <c r="C209" s="1368"/>
      <c r="D209" s="1368"/>
      <c r="E209" s="1368"/>
      <c r="F209" s="1368"/>
      <c r="G209" s="1368"/>
      <c r="H209" s="1368"/>
      <c r="I209" s="1368"/>
      <c r="J209" s="1368"/>
      <c r="K209" s="1368"/>
      <c r="L209" s="1368"/>
      <c r="M209" s="1368"/>
      <c r="N209" s="1368"/>
      <c r="O209" s="1368"/>
      <c r="P209" s="1368"/>
      <c r="Q209" s="1368"/>
      <c r="R209" s="1368"/>
      <c r="S209" s="1368"/>
      <c r="T209" s="1368"/>
      <c r="U209" s="1368"/>
      <c r="V209" s="1368"/>
      <c r="W209" s="1368"/>
      <c r="X209" s="1368"/>
      <c r="Y209" s="1368"/>
      <c r="Z209" s="1368"/>
      <c r="AA209" s="1368"/>
      <c r="AB209" s="1368"/>
      <c r="AC209" s="1368"/>
      <c r="AD209" s="1368"/>
      <c r="AE209" s="1368"/>
    </row>
    <row r="210" spans="1:31" s="1027" customFormat="1" x14ac:dyDescent="0.2">
      <c r="A210" s="1368"/>
      <c r="B210" s="1368"/>
      <c r="C210" s="1368"/>
      <c r="D210" s="1368"/>
      <c r="E210" s="1368"/>
      <c r="F210" s="1368"/>
      <c r="G210" s="1368"/>
      <c r="H210" s="1368"/>
      <c r="I210" s="1368"/>
      <c r="J210" s="1368"/>
      <c r="K210" s="1368"/>
      <c r="L210" s="1368"/>
      <c r="M210" s="1368"/>
      <c r="N210" s="1368"/>
      <c r="O210" s="1368"/>
      <c r="P210" s="1368"/>
      <c r="Q210" s="1368"/>
      <c r="R210" s="1368"/>
      <c r="S210" s="1368"/>
      <c r="T210" s="1368"/>
      <c r="U210" s="1368"/>
      <c r="V210" s="1368"/>
      <c r="W210" s="1368"/>
      <c r="X210" s="1368"/>
      <c r="Y210" s="1368"/>
      <c r="Z210" s="1368"/>
      <c r="AA210" s="1368"/>
      <c r="AB210" s="1368"/>
      <c r="AC210" s="1368"/>
      <c r="AD210" s="1368"/>
      <c r="AE210" s="1368"/>
    </row>
    <row r="211" spans="1:31" s="1027" customFormat="1" x14ac:dyDescent="0.2">
      <c r="A211" s="1368"/>
      <c r="B211" s="1368"/>
      <c r="C211" s="1368"/>
      <c r="D211" s="1368"/>
      <c r="E211" s="1368"/>
      <c r="F211" s="1368"/>
      <c r="G211" s="1368"/>
      <c r="H211" s="1368"/>
      <c r="I211" s="1368"/>
      <c r="J211" s="1368"/>
      <c r="K211" s="1368"/>
      <c r="L211" s="1368"/>
      <c r="M211" s="1368"/>
      <c r="N211" s="1368"/>
      <c r="O211" s="1368"/>
      <c r="P211" s="1368"/>
      <c r="Q211" s="1368"/>
      <c r="R211" s="1368"/>
      <c r="S211" s="1368"/>
      <c r="T211" s="1368"/>
      <c r="U211" s="1368"/>
      <c r="V211" s="1368"/>
      <c r="W211" s="1368"/>
      <c r="X211" s="1368"/>
      <c r="Y211" s="1368"/>
      <c r="Z211" s="1368"/>
      <c r="AA211" s="1368"/>
      <c r="AB211" s="1368"/>
      <c r="AC211" s="1368"/>
      <c r="AD211" s="1368"/>
      <c r="AE211" s="1368"/>
    </row>
    <row r="212" spans="1:31" s="1027" customFormat="1" x14ac:dyDescent="0.2">
      <c r="A212" s="1368"/>
      <c r="B212" s="1368"/>
      <c r="C212" s="1368"/>
      <c r="D212" s="1368"/>
      <c r="E212" s="1368"/>
      <c r="F212" s="1368"/>
      <c r="G212" s="1368"/>
      <c r="H212" s="1368"/>
      <c r="I212" s="1368"/>
      <c r="J212" s="1368"/>
      <c r="K212" s="1368"/>
      <c r="L212" s="1368"/>
      <c r="M212" s="1368"/>
      <c r="N212" s="1368"/>
      <c r="O212" s="1368"/>
      <c r="P212" s="1368"/>
      <c r="Q212" s="1368"/>
      <c r="R212" s="1368"/>
      <c r="S212" s="1368"/>
      <c r="T212" s="1368"/>
      <c r="U212" s="1368"/>
      <c r="V212" s="1368"/>
      <c r="W212" s="1368"/>
      <c r="X212" s="1368"/>
      <c r="Y212" s="1368"/>
      <c r="Z212" s="1368"/>
      <c r="AA212" s="1368"/>
      <c r="AB212" s="1368"/>
      <c r="AC212" s="1368"/>
      <c r="AD212" s="1368"/>
      <c r="AE212" s="1368"/>
    </row>
    <row r="213" spans="1:31" s="1027" customFormat="1" x14ac:dyDescent="0.2">
      <c r="A213" s="1368"/>
      <c r="B213" s="1368"/>
      <c r="C213" s="1368"/>
      <c r="D213" s="1368"/>
      <c r="E213" s="1368"/>
      <c r="F213" s="1368"/>
      <c r="G213" s="1368"/>
      <c r="H213" s="1368"/>
      <c r="I213" s="1368"/>
      <c r="J213" s="1368"/>
      <c r="K213" s="1368"/>
      <c r="L213" s="1368"/>
      <c r="M213" s="1368"/>
      <c r="N213" s="1368"/>
      <c r="O213" s="1368"/>
      <c r="P213" s="1368"/>
      <c r="Q213" s="1368"/>
      <c r="R213" s="1368"/>
      <c r="S213" s="1368"/>
      <c r="T213" s="1368"/>
      <c r="U213" s="1368"/>
      <c r="V213" s="1368"/>
      <c r="W213" s="1368"/>
      <c r="X213" s="1368"/>
      <c r="Y213" s="1368"/>
      <c r="Z213" s="1368"/>
      <c r="AA213" s="1368"/>
      <c r="AB213" s="1368"/>
      <c r="AC213" s="1368"/>
      <c r="AD213" s="1368"/>
      <c r="AE213" s="1368"/>
    </row>
    <row r="214" spans="1:31" s="1027" customFormat="1" x14ac:dyDescent="0.2">
      <c r="A214" s="1368"/>
      <c r="B214" s="1368"/>
      <c r="C214" s="1368"/>
      <c r="D214" s="1368"/>
      <c r="E214" s="1368"/>
      <c r="F214" s="1368"/>
      <c r="G214" s="1368"/>
      <c r="H214" s="1368"/>
      <c r="I214" s="1368"/>
      <c r="J214" s="1368"/>
      <c r="K214" s="1368"/>
      <c r="L214" s="1368"/>
      <c r="M214" s="1368"/>
      <c r="N214" s="1368"/>
      <c r="O214" s="1368"/>
      <c r="P214" s="1368"/>
      <c r="Q214" s="1368"/>
      <c r="R214" s="1368"/>
      <c r="S214" s="1368"/>
      <c r="T214" s="1368"/>
      <c r="U214" s="1368"/>
      <c r="V214" s="1368"/>
      <c r="W214" s="1368"/>
      <c r="X214" s="1368"/>
      <c r="Y214" s="1368"/>
      <c r="Z214" s="1368"/>
      <c r="AA214" s="1368"/>
      <c r="AB214" s="1368"/>
      <c r="AC214" s="1368"/>
      <c r="AD214" s="1368"/>
      <c r="AE214" s="1368"/>
    </row>
    <row r="215" spans="1:31" s="1027" customFormat="1" x14ac:dyDescent="0.2">
      <c r="A215" s="1368"/>
      <c r="B215" s="1368"/>
      <c r="C215" s="1368"/>
      <c r="D215" s="1368"/>
      <c r="E215" s="1368"/>
      <c r="F215" s="1368"/>
      <c r="G215" s="1368"/>
      <c r="H215" s="1368"/>
      <c r="I215" s="1368"/>
      <c r="J215" s="1368"/>
      <c r="K215" s="1368"/>
      <c r="L215" s="1368"/>
      <c r="M215" s="1368"/>
      <c r="N215" s="1368"/>
      <c r="O215" s="1368"/>
      <c r="P215" s="1368"/>
      <c r="Q215" s="1368"/>
      <c r="R215" s="1368"/>
      <c r="S215" s="1368"/>
      <c r="T215" s="1368"/>
      <c r="U215" s="1368"/>
      <c r="V215" s="1368"/>
      <c r="W215" s="1368"/>
      <c r="X215" s="1368"/>
      <c r="Y215" s="1368"/>
      <c r="Z215" s="1368"/>
      <c r="AA215" s="1368"/>
      <c r="AB215" s="1368"/>
      <c r="AC215" s="1368"/>
      <c r="AD215" s="1368"/>
      <c r="AE215" s="1368"/>
    </row>
    <row r="216" spans="1:31" s="1027" customFormat="1" x14ac:dyDescent="0.2">
      <c r="A216" s="1368"/>
      <c r="B216" s="1368"/>
      <c r="C216" s="1368"/>
      <c r="D216" s="1368"/>
      <c r="E216" s="1368"/>
      <c r="F216" s="1368"/>
      <c r="G216" s="1368"/>
      <c r="H216" s="1368"/>
      <c r="I216" s="1368"/>
      <c r="J216" s="1368"/>
      <c r="K216" s="1368"/>
      <c r="L216" s="1368"/>
      <c r="M216" s="1368"/>
      <c r="N216" s="1368"/>
      <c r="O216" s="1368"/>
      <c r="P216" s="1368"/>
      <c r="Q216" s="1368"/>
      <c r="R216" s="1368"/>
      <c r="S216" s="1368"/>
      <c r="T216" s="1368"/>
      <c r="U216" s="1368"/>
      <c r="V216" s="1368"/>
      <c r="W216" s="1368"/>
      <c r="X216" s="1368"/>
      <c r="Y216" s="1368"/>
      <c r="Z216" s="1368"/>
      <c r="AA216" s="1368"/>
      <c r="AB216" s="1368"/>
      <c r="AC216" s="1368"/>
      <c r="AD216" s="1368"/>
      <c r="AE216" s="1368"/>
    </row>
    <row r="217" spans="1:31" s="1027" customFormat="1" x14ac:dyDescent="0.2">
      <c r="A217" s="1368"/>
      <c r="B217" s="1368"/>
      <c r="C217" s="1368"/>
      <c r="D217" s="1368"/>
      <c r="E217" s="1368"/>
      <c r="F217" s="1368"/>
      <c r="G217" s="1368"/>
      <c r="H217" s="1368"/>
      <c r="I217" s="1368"/>
      <c r="J217" s="1368"/>
      <c r="K217" s="1368"/>
      <c r="L217" s="1368"/>
      <c r="M217" s="1368"/>
      <c r="N217" s="1368"/>
      <c r="O217" s="1368"/>
      <c r="P217" s="1368"/>
      <c r="Q217" s="1368"/>
      <c r="R217" s="1368"/>
      <c r="S217" s="1368"/>
      <c r="T217" s="1368"/>
      <c r="U217" s="1368"/>
      <c r="V217" s="1368"/>
      <c r="W217" s="1368"/>
      <c r="X217" s="1368"/>
      <c r="Y217" s="1368"/>
      <c r="Z217" s="1368"/>
      <c r="AA217" s="1368"/>
      <c r="AB217" s="1368"/>
      <c r="AC217" s="1368"/>
      <c r="AD217" s="1368"/>
      <c r="AE217" s="1368"/>
    </row>
    <row r="218" spans="1:31" s="1027" customFormat="1" x14ac:dyDescent="0.2">
      <c r="A218" s="1368"/>
      <c r="B218" s="1368"/>
      <c r="C218" s="1368"/>
      <c r="D218" s="1368"/>
      <c r="E218" s="1368"/>
      <c r="F218" s="1368"/>
      <c r="G218" s="1368"/>
      <c r="H218" s="1368"/>
      <c r="I218" s="1368"/>
      <c r="J218" s="1368"/>
      <c r="K218" s="1368"/>
      <c r="L218" s="1368"/>
      <c r="M218" s="1368"/>
      <c r="N218" s="1368"/>
      <c r="O218" s="1368"/>
      <c r="P218" s="1368"/>
      <c r="Q218" s="1368"/>
      <c r="R218" s="1368"/>
      <c r="S218" s="1368"/>
      <c r="T218" s="1368"/>
      <c r="U218" s="1368"/>
      <c r="V218" s="1368"/>
      <c r="W218" s="1368"/>
      <c r="X218" s="1368"/>
      <c r="Y218" s="1368"/>
      <c r="Z218" s="1368"/>
      <c r="AA218" s="1368"/>
      <c r="AB218" s="1368"/>
      <c r="AC218" s="1368"/>
      <c r="AD218" s="1368"/>
      <c r="AE218" s="1368"/>
    </row>
    <row r="219" spans="1:31" s="1027" customFormat="1" x14ac:dyDescent="0.2">
      <c r="A219" s="1368"/>
      <c r="B219" s="1368"/>
      <c r="C219" s="1368"/>
      <c r="D219" s="1368"/>
      <c r="E219" s="1368"/>
      <c r="F219" s="1368"/>
      <c r="G219" s="1368"/>
      <c r="H219" s="1368"/>
      <c r="I219" s="1368"/>
      <c r="J219" s="1368"/>
      <c r="K219" s="1368"/>
      <c r="L219" s="1368"/>
      <c r="M219" s="1368"/>
      <c r="N219" s="1368"/>
      <c r="O219" s="1368"/>
      <c r="P219" s="1368"/>
      <c r="Q219" s="1368"/>
      <c r="R219" s="1368"/>
      <c r="S219" s="1368"/>
      <c r="T219" s="1368"/>
      <c r="U219" s="1368"/>
      <c r="V219" s="1368"/>
      <c r="W219" s="1368"/>
      <c r="X219" s="1368"/>
      <c r="Y219" s="1368"/>
      <c r="Z219" s="1368"/>
      <c r="AA219" s="1368"/>
      <c r="AB219" s="1368"/>
      <c r="AC219" s="1368"/>
      <c r="AD219" s="1368"/>
      <c r="AE219" s="1368"/>
    </row>
    <row r="220" spans="1:31" s="1027" customFormat="1" x14ac:dyDescent="0.2">
      <c r="A220" s="1368"/>
      <c r="B220" s="1368"/>
      <c r="C220" s="1368"/>
      <c r="D220" s="1368"/>
      <c r="E220" s="1368"/>
      <c r="F220" s="1368"/>
      <c r="G220" s="1368"/>
      <c r="H220" s="1368"/>
      <c r="I220" s="1368"/>
      <c r="J220" s="1368"/>
      <c r="K220" s="1368"/>
      <c r="L220" s="1368"/>
      <c r="M220" s="1368"/>
      <c r="N220" s="1368"/>
      <c r="O220" s="1368"/>
      <c r="P220" s="1368"/>
      <c r="Q220" s="1368"/>
      <c r="R220" s="1368"/>
      <c r="S220" s="1368"/>
      <c r="T220" s="1368"/>
      <c r="U220" s="1368"/>
      <c r="V220" s="1368"/>
      <c r="W220" s="1368"/>
      <c r="X220" s="1368"/>
      <c r="Y220" s="1368"/>
      <c r="Z220" s="1368"/>
      <c r="AA220" s="1368"/>
      <c r="AB220" s="1368"/>
      <c r="AC220" s="1368"/>
      <c r="AD220" s="1368"/>
      <c r="AE220" s="1368"/>
    </row>
    <row r="221" spans="1:31" s="1027" customFormat="1" x14ac:dyDescent="0.2">
      <c r="A221" s="1368"/>
      <c r="B221" s="1368"/>
      <c r="C221" s="1368"/>
      <c r="D221" s="1368"/>
      <c r="E221" s="1368"/>
      <c r="F221" s="1368"/>
      <c r="G221" s="1368"/>
      <c r="H221" s="1368"/>
      <c r="I221" s="1368"/>
      <c r="J221" s="1368"/>
      <c r="K221" s="1368"/>
      <c r="L221" s="1368"/>
      <c r="M221" s="1368"/>
      <c r="N221" s="1368"/>
      <c r="O221" s="1368"/>
      <c r="P221" s="1368"/>
      <c r="Q221" s="1368"/>
      <c r="R221" s="1368"/>
      <c r="S221" s="1368"/>
      <c r="T221" s="1368"/>
      <c r="U221" s="1368"/>
      <c r="V221" s="1368"/>
      <c r="W221" s="1368"/>
      <c r="X221" s="1368"/>
      <c r="Y221" s="1368"/>
      <c r="Z221" s="1368"/>
      <c r="AA221" s="1368"/>
      <c r="AB221" s="1368"/>
      <c r="AC221" s="1368"/>
      <c r="AD221" s="1368"/>
      <c r="AE221" s="1368"/>
    </row>
    <row r="222" spans="1:31" s="1027" customFormat="1" x14ac:dyDescent="0.2">
      <c r="A222" s="1368"/>
      <c r="B222" s="1368"/>
      <c r="C222" s="1368"/>
      <c r="D222" s="1368"/>
      <c r="E222" s="1368"/>
      <c r="F222" s="1368"/>
      <c r="G222" s="1368"/>
      <c r="H222" s="1368"/>
      <c r="I222" s="1368"/>
      <c r="J222" s="1368"/>
      <c r="K222" s="1368"/>
      <c r="L222" s="1368"/>
      <c r="M222" s="1368"/>
      <c r="N222" s="1368"/>
      <c r="O222" s="1368"/>
      <c r="P222" s="1368"/>
      <c r="Q222" s="1368"/>
      <c r="R222" s="1368"/>
      <c r="S222" s="1368"/>
      <c r="T222" s="1368"/>
      <c r="U222" s="1368"/>
      <c r="V222" s="1368"/>
      <c r="W222" s="1368"/>
      <c r="X222" s="1368"/>
      <c r="Y222" s="1368"/>
      <c r="Z222" s="1368"/>
      <c r="AA222" s="1368"/>
      <c r="AB222" s="1368"/>
      <c r="AC222" s="1368"/>
      <c r="AD222" s="1368"/>
      <c r="AE222" s="1368"/>
    </row>
    <row r="223" spans="1:31" s="1027" customFormat="1" x14ac:dyDescent="0.2">
      <c r="A223" s="1368"/>
      <c r="B223" s="1368"/>
      <c r="C223" s="1368"/>
      <c r="D223" s="1368"/>
      <c r="E223" s="1368"/>
      <c r="F223" s="1368"/>
      <c r="G223" s="1368"/>
      <c r="H223" s="1368"/>
      <c r="I223" s="1368"/>
      <c r="J223" s="1368"/>
      <c r="K223" s="1368"/>
      <c r="L223" s="1368"/>
      <c r="M223" s="1368"/>
      <c r="N223" s="1368"/>
      <c r="O223" s="1368"/>
      <c r="P223" s="1368"/>
      <c r="Q223" s="1368"/>
      <c r="R223" s="1368"/>
      <c r="S223" s="1368"/>
      <c r="T223" s="1368"/>
      <c r="U223" s="1368"/>
      <c r="V223" s="1368"/>
      <c r="W223" s="1368"/>
      <c r="X223" s="1368"/>
      <c r="Y223" s="1368"/>
      <c r="Z223" s="1368"/>
      <c r="AA223" s="1368"/>
      <c r="AB223" s="1368"/>
      <c r="AC223" s="1368"/>
      <c r="AD223" s="1368"/>
      <c r="AE223" s="1368"/>
    </row>
    <row r="224" spans="1:31" s="1027" customFormat="1" x14ac:dyDescent="0.2">
      <c r="A224" s="1368"/>
      <c r="B224" s="1368"/>
      <c r="C224" s="1368"/>
      <c r="D224" s="1368"/>
      <c r="E224" s="1368"/>
      <c r="F224" s="1368"/>
      <c r="G224" s="1368"/>
      <c r="H224" s="1368"/>
      <c r="I224" s="1368"/>
      <c r="J224" s="1368"/>
      <c r="K224" s="1368"/>
      <c r="L224" s="1368"/>
      <c r="M224" s="1368"/>
      <c r="N224" s="1368"/>
      <c r="O224" s="1368"/>
      <c r="P224" s="1368"/>
      <c r="Q224" s="1368"/>
      <c r="R224" s="1368"/>
      <c r="S224" s="1368"/>
      <c r="T224" s="1368"/>
      <c r="U224" s="1368"/>
      <c r="V224" s="1368"/>
      <c r="W224" s="1368"/>
      <c r="X224" s="1368"/>
      <c r="Y224" s="1368"/>
      <c r="Z224" s="1368"/>
      <c r="AA224" s="1368"/>
      <c r="AB224" s="1368"/>
      <c r="AC224" s="1368"/>
      <c r="AD224" s="1368"/>
      <c r="AE224" s="1368"/>
    </row>
    <row r="225" spans="1:31" s="1027" customFormat="1" x14ac:dyDescent="0.2">
      <c r="A225" s="1368"/>
      <c r="B225" s="1368"/>
      <c r="C225" s="1368"/>
      <c r="D225" s="1368"/>
      <c r="E225" s="1368"/>
      <c r="F225" s="1368"/>
      <c r="G225" s="1368"/>
      <c r="H225" s="1368"/>
      <c r="I225" s="1368"/>
      <c r="J225" s="1368"/>
      <c r="K225" s="1368"/>
      <c r="L225" s="1368"/>
      <c r="M225" s="1368"/>
      <c r="N225" s="1368"/>
      <c r="O225" s="1368"/>
      <c r="P225" s="1368"/>
      <c r="Q225" s="1368"/>
      <c r="R225" s="1368"/>
      <c r="S225" s="1368"/>
      <c r="T225" s="1368"/>
      <c r="U225" s="1368"/>
      <c r="V225" s="1368"/>
      <c r="W225" s="1368"/>
      <c r="X225" s="1368"/>
      <c r="Y225" s="1368"/>
      <c r="Z225" s="1368"/>
      <c r="AA225" s="1368"/>
      <c r="AB225" s="1368"/>
      <c r="AC225" s="1368"/>
      <c r="AD225" s="1368"/>
      <c r="AE225" s="1368"/>
    </row>
    <row r="226" spans="1:31" s="1027" customFormat="1" x14ac:dyDescent="0.2">
      <c r="A226" s="1368"/>
      <c r="B226" s="1368"/>
      <c r="C226" s="1368"/>
      <c r="D226" s="1368"/>
      <c r="E226" s="1368"/>
      <c r="F226" s="1368"/>
      <c r="G226" s="1368"/>
      <c r="H226" s="1368"/>
      <c r="I226" s="1368"/>
      <c r="J226" s="1368"/>
      <c r="K226" s="1368"/>
      <c r="L226" s="1368"/>
      <c r="M226" s="1368"/>
      <c r="N226" s="1368"/>
      <c r="O226" s="1368"/>
      <c r="P226" s="1368"/>
      <c r="Q226" s="1368"/>
      <c r="R226" s="1368"/>
      <c r="S226" s="1368"/>
      <c r="T226" s="1368"/>
      <c r="U226" s="1368"/>
      <c r="V226" s="1368"/>
      <c r="W226" s="1368"/>
      <c r="X226" s="1368"/>
      <c r="Y226" s="1368"/>
      <c r="Z226" s="1368"/>
      <c r="AA226" s="1368"/>
      <c r="AB226" s="1368"/>
      <c r="AC226" s="1368"/>
      <c r="AD226" s="1368"/>
      <c r="AE226" s="1368"/>
    </row>
    <row r="227" spans="1:31" s="1027" customFormat="1" x14ac:dyDescent="0.2">
      <c r="A227" s="1368"/>
      <c r="B227" s="1368"/>
      <c r="C227" s="1368"/>
      <c r="D227" s="1368"/>
      <c r="E227" s="1368"/>
      <c r="F227" s="1368"/>
      <c r="G227" s="1368"/>
      <c r="H227" s="1368"/>
      <c r="I227" s="1368"/>
      <c r="J227" s="1368"/>
      <c r="K227" s="1368"/>
      <c r="L227" s="1368"/>
      <c r="M227" s="1368"/>
      <c r="N227" s="1368"/>
      <c r="O227" s="1368"/>
      <c r="P227" s="1368"/>
      <c r="Q227" s="1368"/>
      <c r="R227" s="1368"/>
      <c r="S227" s="1368"/>
      <c r="T227" s="1368"/>
      <c r="U227" s="1368"/>
      <c r="V227" s="1368"/>
      <c r="W227" s="1368"/>
      <c r="X227" s="1368"/>
      <c r="Y227" s="1368"/>
      <c r="Z227" s="1368"/>
      <c r="AA227" s="1368"/>
      <c r="AB227" s="1368"/>
      <c r="AC227" s="1368"/>
      <c r="AD227" s="1368"/>
      <c r="AE227" s="1368"/>
    </row>
    <row r="228" spans="1:31" s="1027" customFormat="1" x14ac:dyDescent="0.2">
      <c r="A228" s="1368"/>
      <c r="B228" s="1368"/>
      <c r="C228" s="1368"/>
      <c r="D228" s="1368"/>
      <c r="E228" s="1368"/>
      <c r="F228" s="1368"/>
      <c r="G228" s="1368"/>
      <c r="H228" s="1368"/>
      <c r="I228" s="1368"/>
      <c r="J228" s="1368"/>
      <c r="K228" s="1368"/>
      <c r="L228" s="1368"/>
      <c r="M228" s="1368"/>
      <c r="N228" s="1368"/>
      <c r="O228" s="1368"/>
      <c r="P228" s="1368"/>
      <c r="Q228" s="1368"/>
      <c r="R228" s="1368"/>
      <c r="S228" s="1368"/>
      <c r="T228" s="1368"/>
      <c r="U228" s="1368"/>
      <c r="V228" s="1368"/>
      <c r="W228" s="1368"/>
      <c r="X228" s="1368"/>
      <c r="Y228" s="1368"/>
      <c r="Z228" s="1368"/>
      <c r="AA228" s="1368"/>
      <c r="AB228" s="1368"/>
      <c r="AC228" s="1368"/>
      <c r="AD228" s="1368"/>
      <c r="AE228" s="1368"/>
    </row>
    <row r="229" spans="1:31" s="1027" customFormat="1" x14ac:dyDescent="0.2">
      <c r="A229" s="1368"/>
      <c r="B229" s="1368"/>
      <c r="C229" s="1368"/>
      <c r="D229" s="1368"/>
      <c r="E229" s="1368"/>
      <c r="F229" s="1368"/>
      <c r="G229" s="1368"/>
      <c r="H229" s="1368"/>
      <c r="I229" s="1368"/>
      <c r="J229" s="1368"/>
      <c r="K229" s="1368"/>
      <c r="L229" s="1368"/>
      <c r="M229" s="1368"/>
      <c r="N229" s="1368"/>
      <c r="O229" s="1368"/>
      <c r="P229" s="1368"/>
      <c r="Q229" s="1368"/>
      <c r="R229" s="1368"/>
      <c r="S229" s="1368"/>
      <c r="T229" s="1368"/>
      <c r="U229" s="1368"/>
      <c r="V229" s="1368"/>
      <c r="W229" s="1368"/>
      <c r="X229" s="1368"/>
      <c r="Y229" s="1368"/>
      <c r="Z229" s="1368"/>
      <c r="AA229" s="1368"/>
      <c r="AB229" s="1368"/>
      <c r="AC229" s="1368"/>
      <c r="AD229" s="1368"/>
      <c r="AE229" s="1368"/>
    </row>
    <row r="230" spans="1:31" s="1027" customFormat="1" x14ac:dyDescent="0.2">
      <c r="A230" s="1368"/>
      <c r="B230" s="1368"/>
      <c r="C230" s="1368"/>
      <c r="D230" s="1368"/>
      <c r="E230" s="1368"/>
      <c r="F230" s="1368"/>
      <c r="G230" s="1368"/>
      <c r="H230" s="1368"/>
      <c r="I230" s="1368"/>
      <c r="J230" s="1368"/>
      <c r="K230" s="1368"/>
      <c r="L230" s="1368"/>
      <c r="M230" s="1368"/>
      <c r="N230" s="1368"/>
      <c r="O230" s="1368"/>
      <c r="P230" s="1368"/>
      <c r="Q230" s="1368"/>
      <c r="R230" s="1368"/>
      <c r="S230" s="1368"/>
      <c r="T230" s="1368"/>
      <c r="U230" s="1368"/>
      <c r="V230" s="1368"/>
      <c r="W230" s="1368"/>
      <c r="X230" s="1368"/>
      <c r="Y230" s="1368"/>
      <c r="Z230" s="1368"/>
      <c r="AA230" s="1368"/>
      <c r="AB230" s="1368"/>
      <c r="AC230" s="1368"/>
      <c r="AD230" s="1368"/>
      <c r="AE230" s="1368"/>
    </row>
    <row r="231" spans="1:31" s="1027" customFormat="1" x14ac:dyDescent="0.2">
      <c r="A231" s="1368"/>
      <c r="B231" s="1368"/>
      <c r="C231" s="1368"/>
      <c r="D231" s="1368"/>
      <c r="E231" s="1368"/>
      <c r="F231" s="1368"/>
      <c r="G231" s="1368"/>
      <c r="H231" s="1368"/>
      <c r="I231" s="1368"/>
      <c r="J231" s="1368"/>
      <c r="K231" s="1368"/>
      <c r="L231" s="1368"/>
      <c r="M231" s="1368"/>
      <c r="N231" s="1368"/>
      <c r="O231" s="1368"/>
      <c r="P231" s="1368"/>
      <c r="Q231" s="1368"/>
      <c r="R231" s="1368"/>
      <c r="S231" s="1368"/>
      <c r="T231" s="1368"/>
      <c r="U231" s="1368"/>
      <c r="V231" s="1368"/>
      <c r="W231" s="1368"/>
      <c r="X231" s="1368"/>
      <c r="Y231" s="1368"/>
      <c r="Z231" s="1368"/>
      <c r="AA231" s="1368"/>
      <c r="AB231" s="1368"/>
      <c r="AC231" s="1368"/>
      <c r="AD231" s="1368"/>
      <c r="AE231" s="1368"/>
    </row>
    <row r="232" spans="1:31" s="1027" customFormat="1" x14ac:dyDescent="0.2">
      <c r="A232" s="1368"/>
      <c r="B232" s="1368"/>
      <c r="C232" s="1368"/>
      <c r="D232" s="1368"/>
      <c r="E232" s="1368"/>
      <c r="F232" s="1368"/>
      <c r="G232" s="1368"/>
      <c r="H232" s="1368"/>
      <c r="I232" s="1368"/>
      <c r="J232" s="1368"/>
      <c r="K232" s="1368"/>
      <c r="L232" s="1368"/>
      <c r="M232" s="1368"/>
      <c r="N232" s="1368"/>
      <c r="O232" s="1368"/>
      <c r="P232" s="1368"/>
      <c r="Q232" s="1368"/>
      <c r="R232" s="1368"/>
      <c r="S232" s="1368"/>
      <c r="T232" s="1368"/>
      <c r="U232" s="1368"/>
      <c r="V232" s="1368"/>
      <c r="W232" s="1368"/>
      <c r="X232" s="1368"/>
      <c r="Y232" s="1368"/>
      <c r="Z232" s="1368"/>
      <c r="AA232" s="1368"/>
      <c r="AB232" s="1368"/>
      <c r="AC232" s="1368"/>
      <c r="AD232" s="1368"/>
      <c r="AE232" s="1368"/>
    </row>
    <row r="233" spans="1:31" s="1027" customFormat="1" x14ac:dyDescent="0.2">
      <c r="A233" s="1368"/>
      <c r="B233" s="1368"/>
      <c r="C233" s="1368"/>
      <c r="D233" s="1368"/>
      <c r="E233" s="1368"/>
      <c r="F233" s="1368"/>
      <c r="G233" s="1368"/>
      <c r="H233" s="1368"/>
      <c r="I233" s="1368"/>
      <c r="J233" s="1368"/>
      <c r="K233" s="1368"/>
      <c r="L233" s="1368"/>
      <c r="M233" s="1368"/>
      <c r="N233" s="1368"/>
      <c r="O233" s="1368"/>
      <c r="P233" s="1368"/>
      <c r="Q233" s="1368"/>
      <c r="R233" s="1368"/>
      <c r="S233" s="1368"/>
      <c r="T233" s="1368"/>
      <c r="U233" s="1368"/>
      <c r="V233" s="1368"/>
      <c r="W233" s="1368"/>
      <c r="X233" s="1368"/>
      <c r="Y233" s="1368"/>
      <c r="Z233" s="1368"/>
      <c r="AA233" s="1368"/>
      <c r="AB233" s="1368"/>
      <c r="AC233" s="1368"/>
      <c r="AD233" s="1368"/>
      <c r="AE233" s="1368"/>
    </row>
    <row r="234" spans="1:31" s="1027" customFormat="1" x14ac:dyDescent="0.2">
      <c r="A234" s="1368"/>
      <c r="B234" s="1368"/>
      <c r="C234" s="1368"/>
      <c r="D234" s="1368"/>
      <c r="E234" s="1368"/>
      <c r="F234" s="1368"/>
      <c r="G234" s="1368"/>
      <c r="H234" s="1368"/>
      <c r="I234" s="1368"/>
      <c r="J234" s="1368"/>
      <c r="K234" s="1368"/>
      <c r="L234" s="1368"/>
      <c r="M234" s="1368"/>
      <c r="N234" s="1368"/>
      <c r="O234" s="1368"/>
      <c r="P234" s="1368"/>
      <c r="Q234" s="1368"/>
      <c r="R234" s="1368"/>
      <c r="S234" s="1368"/>
      <c r="T234" s="1368"/>
      <c r="U234" s="1368"/>
      <c r="V234" s="1368"/>
      <c r="W234" s="1368"/>
      <c r="X234" s="1368"/>
      <c r="Y234" s="1368"/>
      <c r="Z234" s="1368"/>
      <c r="AA234" s="1368"/>
      <c r="AB234" s="1368"/>
      <c r="AC234" s="1368"/>
      <c r="AD234" s="1368"/>
      <c r="AE234" s="1368"/>
    </row>
    <row r="235" spans="1:31" s="1027" customFormat="1" x14ac:dyDescent="0.2">
      <c r="A235" s="1368"/>
      <c r="B235" s="1368"/>
      <c r="C235" s="1368"/>
      <c r="D235" s="1368"/>
      <c r="E235" s="1368"/>
      <c r="F235" s="1368"/>
      <c r="G235" s="1368"/>
      <c r="H235" s="1368"/>
      <c r="I235" s="1368"/>
      <c r="J235" s="1368"/>
      <c r="K235" s="1368"/>
      <c r="L235" s="1368"/>
      <c r="M235" s="1368"/>
      <c r="N235" s="1368"/>
      <c r="O235" s="1368"/>
      <c r="P235" s="1368"/>
      <c r="Q235" s="1368"/>
      <c r="R235" s="1368"/>
      <c r="S235" s="1368"/>
      <c r="T235" s="1368"/>
      <c r="U235" s="1368"/>
      <c r="V235" s="1368"/>
      <c r="W235" s="1368"/>
      <c r="X235" s="1368"/>
      <c r="Y235" s="1368"/>
      <c r="Z235" s="1368"/>
      <c r="AA235" s="1368"/>
      <c r="AB235" s="1368"/>
      <c r="AC235" s="1368"/>
      <c r="AD235" s="1368"/>
      <c r="AE235" s="1368"/>
    </row>
    <row r="236" spans="1:31" s="1027" customFormat="1" x14ac:dyDescent="0.2">
      <c r="A236" s="1368"/>
      <c r="B236" s="1368"/>
      <c r="C236" s="1368"/>
      <c r="D236" s="1368"/>
      <c r="E236" s="1368"/>
      <c r="F236" s="1368"/>
      <c r="G236" s="1368"/>
      <c r="H236" s="1368"/>
      <c r="I236" s="1368"/>
      <c r="J236" s="1368"/>
      <c r="K236" s="1368"/>
      <c r="L236" s="1368"/>
      <c r="M236" s="1368"/>
      <c r="N236" s="1368"/>
      <c r="O236" s="1368"/>
      <c r="P236" s="1368"/>
      <c r="Q236" s="1368"/>
      <c r="R236" s="1368"/>
      <c r="S236" s="1368"/>
      <c r="T236" s="1368"/>
      <c r="U236" s="1368"/>
      <c r="V236" s="1368"/>
      <c r="W236" s="1368"/>
      <c r="X236" s="1368"/>
      <c r="Y236" s="1368"/>
      <c r="Z236" s="1368"/>
      <c r="AA236" s="1368"/>
      <c r="AB236" s="1368"/>
      <c r="AC236" s="1368"/>
      <c r="AD236" s="1368"/>
      <c r="AE236" s="1368"/>
    </row>
    <row r="237" spans="1:31" s="1027" customFormat="1" x14ac:dyDescent="0.2">
      <c r="A237" s="1368"/>
      <c r="B237" s="1368"/>
      <c r="C237" s="1368"/>
      <c r="D237" s="1368"/>
      <c r="E237" s="1368"/>
      <c r="F237" s="1368"/>
      <c r="G237" s="1368"/>
      <c r="H237" s="1368"/>
      <c r="I237" s="1368"/>
      <c r="J237" s="1368"/>
      <c r="K237" s="1368"/>
      <c r="L237" s="1368"/>
      <c r="M237" s="1368"/>
      <c r="N237" s="1368"/>
      <c r="O237" s="1368"/>
      <c r="P237" s="1368"/>
      <c r="Q237" s="1368"/>
      <c r="R237" s="1368"/>
      <c r="S237" s="1368"/>
      <c r="T237" s="1368"/>
      <c r="U237" s="1368"/>
      <c r="V237" s="1368"/>
      <c r="W237" s="1368"/>
      <c r="X237" s="1368"/>
      <c r="Y237" s="1368"/>
      <c r="Z237" s="1368"/>
      <c r="AA237" s="1368"/>
      <c r="AB237" s="1368"/>
      <c r="AC237" s="1368"/>
      <c r="AD237" s="1368"/>
      <c r="AE237" s="1368"/>
    </row>
    <row r="238" spans="1:31" s="1027" customFormat="1" x14ac:dyDescent="0.2">
      <c r="A238" s="1368"/>
      <c r="B238" s="1368"/>
      <c r="C238" s="1368"/>
      <c r="D238" s="1368"/>
      <c r="E238" s="1368"/>
      <c r="F238" s="1368"/>
      <c r="G238" s="1368"/>
      <c r="H238" s="1368"/>
      <c r="I238" s="1368"/>
      <c r="J238" s="1368"/>
      <c r="K238" s="1368"/>
      <c r="L238" s="1368"/>
      <c r="M238" s="1368"/>
      <c r="N238" s="1368"/>
      <c r="O238" s="1368"/>
      <c r="P238" s="1368"/>
      <c r="Q238" s="1368"/>
      <c r="R238" s="1368"/>
      <c r="S238" s="1368"/>
      <c r="T238" s="1368"/>
      <c r="U238" s="1368"/>
      <c r="V238" s="1368"/>
      <c r="W238" s="1368"/>
      <c r="X238" s="1368"/>
      <c r="Y238" s="1368"/>
      <c r="Z238" s="1368"/>
      <c r="AA238" s="1368"/>
      <c r="AB238" s="1368"/>
      <c r="AC238" s="1368"/>
      <c r="AD238" s="1368"/>
      <c r="AE238" s="1368"/>
    </row>
    <row r="239" spans="1:31" s="1027" customFormat="1" x14ac:dyDescent="0.2">
      <c r="A239" s="1368"/>
      <c r="B239" s="1368"/>
      <c r="C239" s="1368"/>
      <c r="D239" s="1368"/>
      <c r="E239" s="1368"/>
      <c r="F239" s="1368"/>
      <c r="G239" s="1368"/>
      <c r="H239" s="1368"/>
      <c r="I239" s="1368"/>
      <c r="J239" s="1368"/>
      <c r="K239" s="1368"/>
      <c r="L239" s="1368"/>
      <c r="M239" s="1368"/>
      <c r="N239" s="1368"/>
      <c r="O239" s="1368"/>
      <c r="P239" s="1368"/>
      <c r="Q239" s="1368"/>
      <c r="R239" s="1368"/>
      <c r="S239" s="1368"/>
      <c r="T239" s="1368"/>
      <c r="U239" s="1368"/>
      <c r="V239" s="1368"/>
      <c r="W239" s="1368"/>
      <c r="X239" s="1368"/>
      <c r="Y239" s="1368"/>
      <c r="Z239" s="1368"/>
      <c r="AA239" s="1368"/>
      <c r="AB239" s="1368"/>
      <c r="AC239" s="1368"/>
      <c r="AD239" s="1368"/>
      <c r="AE239" s="1368"/>
    </row>
    <row r="240" spans="1:31" s="1027" customFormat="1" x14ac:dyDescent="0.2">
      <c r="A240" s="1368"/>
      <c r="B240" s="1368"/>
      <c r="C240" s="1368"/>
      <c r="D240" s="1368"/>
      <c r="E240" s="1368"/>
      <c r="F240" s="1368"/>
      <c r="G240" s="1368"/>
      <c r="H240" s="1368"/>
      <c r="I240" s="1368"/>
      <c r="J240" s="1368"/>
      <c r="K240" s="1368"/>
      <c r="L240" s="1368"/>
      <c r="M240" s="1368"/>
      <c r="N240" s="1368"/>
      <c r="O240" s="1368"/>
      <c r="P240" s="1368"/>
      <c r="Q240" s="1368"/>
      <c r="R240" s="1368"/>
      <c r="S240" s="1368"/>
      <c r="T240" s="1368"/>
      <c r="U240" s="1368"/>
      <c r="V240" s="1368"/>
      <c r="W240" s="1368"/>
      <c r="X240" s="1368"/>
      <c r="Y240" s="1368"/>
      <c r="Z240" s="1368"/>
      <c r="AA240" s="1368"/>
      <c r="AB240" s="1368"/>
      <c r="AC240" s="1368"/>
      <c r="AD240" s="1368"/>
      <c r="AE240" s="1368"/>
    </row>
    <row r="241" spans="1:31" s="1027" customFormat="1" x14ac:dyDescent="0.2">
      <c r="A241" s="1368"/>
      <c r="B241" s="1368"/>
      <c r="C241" s="1368"/>
      <c r="D241" s="1368"/>
      <c r="E241" s="1368"/>
      <c r="F241" s="1368"/>
      <c r="G241" s="1368"/>
      <c r="H241" s="1368"/>
      <c r="I241" s="1368"/>
      <c r="J241" s="1368"/>
      <c r="K241" s="1368"/>
      <c r="L241" s="1368"/>
      <c r="M241" s="1368"/>
      <c r="N241" s="1368"/>
      <c r="O241" s="1368"/>
      <c r="P241" s="1368"/>
      <c r="Q241" s="1368"/>
      <c r="R241" s="1368"/>
      <c r="S241" s="1368"/>
      <c r="T241" s="1368"/>
      <c r="U241" s="1368"/>
      <c r="V241" s="1368"/>
      <c r="W241" s="1368"/>
      <c r="X241" s="1368"/>
      <c r="Y241" s="1368"/>
      <c r="Z241" s="1368"/>
      <c r="AA241" s="1368"/>
      <c r="AB241" s="1368"/>
      <c r="AC241" s="1368"/>
      <c r="AD241" s="1368"/>
      <c r="AE241" s="1368"/>
    </row>
    <row r="242" spans="1:31" s="1027" customFormat="1" x14ac:dyDescent="0.2">
      <c r="A242" s="1368"/>
      <c r="B242" s="1368"/>
      <c r="C242" s="1368"/>
      <c r="D242" s="1368"/>
      <c r="E242" s="1368"/>
      <c r="F242" s="1368"/>
      <c r="G242" s="1368"/>
      <c r="H242" s="1368"/>
      <c r="I242" s="1368"/>
      <c r="J242" s="1368"/>
      <c r="K242" s="1368"/>
      <c r="L242" s="1368"/>
      <c r="M242" s="1368"/>
      <c r="N242" s="1368"/>
      <c r="O242" s="1368"/>
      <c r="P242" s="1368"/>
      <c r="Q242" s="1368"/>
      <c r="R242" s="1368"/>
      <c r="S242" s="1368"/>
      <c r="T242" s="1368"/>
      <c r="U242" s="1368"/>
      <c r="V242" s="1368"/>
      <c r="W242" s="1368"/>
      <c r="X242" s="1368"/>
      <c r="Y242" s="1368"/>
      <c r="Z242" s="1368"/>
      <c r="AA242" s="1368"/>
      <c r="AB242" s="1368"/>
      <c r="AC242" s="1368"/>
      <c r="AD242" s="1368"/>
      <c r="AE242" s="1368"/>
    </row>
    <row r="243" spans="1:31" s="1027" customFormat="1" x14ac:dyDescent="0.2">
      <c r="A243" s="1368"/>
      <c r="B243" s="1368"/>
      <c r="C243" s="1368"/>
      <c r="D243" s="1368"/>
      <c r="E243" s="1368"/>
      <c r="F243" s="1368"/>
      <c r="G243" s="1368"/>
      <c r="H243" s="1368"/>
      <c r="I243" s="1368"/>
      <c r="J243" s="1368"/>
      <c r="K243" s="1368"/>
      <c r="L243" s="1368"/>
      <c r="M243" s="1368"/>
      <c r="N243" s="1368"/>
      <c r="O243" s="1368"/>
      <c r="P243" s="1368"/>
      <c r="Q243" s="1368"/>
      <c r="R243" s="1368"/>
      <c r="S243" s="1368"/>
      <c r="T243" s="1368"/>
      <c r="U243" s="1368"/>
      <c r="V243" s="1368"/>
      <c r="W243" s="1368"/>
      <c r="X243" s="1368"/>
      <c r="Y243" s="1368"/>
      <c r="Z243" s="1368"/>
      <c r="AA243" s="1368"/>
      <c r="AB243" s="1368"/>
      <c r="AC243" s="1368"/>
      <c r="AD243" s="1368"/>
      <c r="AE243" s="1368"/>
    </row>
    <row r="244" spans="1:31" s="1027" customFormat="1" x14ac:dyDescent="0.2">
      <c r="A244" s="1368"/>
      <c r="B244" s="1368"/>
      <c r="C244" s="1368"/>
      <c r="D244" s="1368"/>
      <c r="E244" s="1368"/>
      <c r="F244" s="1368"/>
      <c r="G244" s="1368"/>
      <c r="H244" s="1368"/>
      <c r="I244" s="1368"/>
      <c r="J244" s="1368"/>
      <c r="K244" s="1368"/>
      <c r="L244" s="1368"/>
      <c r="M244" s="1368"/>
      <c r="N244" s="1368"/>
      <c r="O244" s="1368"/>
      <c r="P244" s="1368"/>
      <c r="Q244" s="1368"/>
      <c r="R244" s="1368"/>
      <c r="S244" s="1368"/>
      <c r="T244" s="1368"/>
      <c r="U244" s="1368"/>
      <c r="V244" s="1368"/>
      <c r="W244" s="1368"/>
      <c r="X244" s="1368"/>
      <c r="Y244" s="1368"/>
      <c r="Z244" s="1368"/>
      <c r="AA244" s="1368"/>
      <c r="AB244" s="1368"/>
      <c r="AC244" s="1368"/>
      <c r="AD244" s="1368"/>
      <c r="AE244" s="1368"/>
    </row>
    <row r="245" spans="1:31" s="1027" customFormat="1" x14ac:dyDescent="0.2">
      <c r="A245" s="1368"/>
      <c r="B245" s="1368"/>
      <c r="C245" s="1368"/>
      <c r="D245" s="1368"/>
      <c r="E245" s="1368"/>
      <c r="F245" s="1368"/>
      <c r="G245" s="1368"/>
      <c r="H245" s="1368"/>
      <c r="I245" s="1368"/>
      <c r="J245" s="1368"/>
      <c r="K245" s="1368"/>
      <c r="L245" s="1368"/>
      <c r="M245" s="1368"/>
      <c r="N245" s="1368"/>
      <c r="O245" s="1368"/>
      <c r="P245" s="1368"/>
      <c r="Q245" s="1368"/>
      <c r="R245" s="1368"/>
      <c r="S245" s="1368"/>
      <c r="T245" s="1368"/>
      <c r="U245" s="1368"/>
      <c r="V245" s="1368"/>
      <c r="W245" s="1368"/>
      <c r="X245" s="1368"/>
      <c r="Y245" s="1368"/>
      <c r="Z245" s="1368"/>
      <c r="AA245" s="1368"/>
      <c r="AB245" s="1368"/>
      <c r="AC245" s="1368"/>
      <c r="AD245" s="1368"/>
      <c r="AE245" s="1368"/>
    </row>
    <row r="246" spans="1:31" s="1027" customFormat="1" x14ac:dyDescent="0.2">
      <c r="A246" s="1368"/>
      <c r="B246" s="1368"/>
      <c r="C246" s="1368"/>
      <c r="D246" s="1368"/>
      <c r="E246" s="1368"/>
      <c r="F246" s="1368"/>
      <c r="G246" s="1368"/>
      <c r="H246" s="1368"/>
      <c r="I246" s="1368"/>
      <c r="J246" s="1368"/>
      <c r="K246" s="1368"/>
      <c r="L246" s="1368"/>
      <c r="M246" s="1368"/>
      <c r="N246" s="1368"/>
      <c r="O246" s="1368"/>
      <c r="P246" s="1368"/>
      <c r="Q246" s="1368"/>
      <c r="R246" s="1368"/>
      <c r="S246" s="1368"/>
      <c r="T246" s="1368"/>
      <c r="U246" s="1368"/>
      <c r="V246" s="1368"/>
      <c r="W246" s="1368"/>
      <c r="X246" s="1368"/>
      <c r="Y246" s="1368"/>
      <c r="Z246" s="1368"/>
      <c r="AA246" s="1368"/>
      <c r="AB246" s="1368"/>
      <c r="AC246" s="1368"/>
      <c r="AD246" s="1368"/>
      <c r="AE246" s="1368"/>
    </row>
    <row r="247" spans="1:31" s="1027" customFormat="1" x14ac:dyDescent="0.2">
      <c r="A247" s="1368"/>
      <c r="B247" s="1368"/>
      <c r="C247" s="1368"/>
      <c r="D247" s="1368"/>
      <c r="E247" s="1368"/>
      <c r="F247" s="1368"/>
      <c r="G247" s="1368"/>
      <c r="H247" s="1368"/>
      <c r="I247" s="1368"/>
      <c r="J247" s="1368"/>
      <c r="K247" s="1368"/>
      <c r="L247" s="1368"/>
      <c r="M247" s="1368"/>
      <c r="N247" s="1368"/>
      <c r="O247" s="1368"/>
      <c r="P247" s="1368"/>
      <c r="Q247" s="1368"/>
      <c r="R247" s="1368"/>
      <c r="S247" s="1368"/>
      <c r="T247" s="1368"/>
      <c r="U247" s="1368"/>
      <c r="V247" s="1368"/>
      <c r="W247" s="1368"/>
      <c r="X247" s="1368"/>
      <c r="Y247" s="1368"/>
      <c r="Z247" s="1368"/>
      <c r="AA247" s="1368"/>
      <c r="AB247" s="1368"/>
      <c r="AC247" s="1368"/>
      <c r="AD247" s="1368"/>
      <c r="AE247" s="1368"/>
    </row>
    <row r="248" spans="1:31" s="1027" customFormat="1" x14ac:dyDescent="0.2">
      <c r="A248" s="1368"/>
      <c r="B248" s="1368"/>
      <c r="C248" s="1368"/>
      <c r="D248" s="1368"/>
      <c r="E248" s="1368"/>
      <c r="F248" s="1368"/>
      <c r="G248" s="1368"/>
      <c r="H248" s="1368"/>
      <c r="I248" s="1368"/>
      <c r="J248" s="1368"/>
      <c r="K248" s="1368"/>
      <c r="L248" s="1368"/>
      <c r="M248" s="1368"/>
      <c r="N248" s="1368"/>
      <c r="O248" s="1368"/>
      <c r="P248" s="1368"/>
      <c r="Q248" s="1368"/>
      <c r="R248" s="1368"/>
      <c r="S248" s="1368"/>
      <c r="T248" s="1368"/>
      <c r="U248" s="1368"/>
      <c r="V248" s="1368"/>
      <c r="W248" s="1368"/>
      <c r="X248" s="1368"/>
      <c r="Y248" s="1368"/>
      <c r="Z248" s="1368"/>
      <c r="AA248" s="1368"/>
      <c r="AB248" s="1368"/>
      <c r="AC248" s="1368"/>
      <c r="AD248" s="1368"/>
      <c r="AE248" s="1368"/>
    </row>
    <row r="249" spans="1:31" s="1027" customFormat="1" x14ac:dyDescent="0.2">
      <c r="A249" s="1368"/>
      <c r="B249" s="1368"/>
      <c r="C249" s="1368"/>
      <c r="D249" s="1368"/>
      <c r="E249" s="1368"/>
      <c r="F249" s="1368"/>
      <c r="G249" s="1368"/>
      <c r="H249" s="1368"/>
      <c r="I249" s="1368"/>
      <c r="J249" s="1368"/>
      <c r="K249" s="1368"/>
      <c r="L249" s="1368"/>
      <c r="M249" s="1368"/>
      <c r="N249" s="1368"/>
      <c r="O249" s="1368"/>
      <c r="P249" s="1368"/>
      <c r="Q249" s="1368"/>
      <c r="R249" s="1368"/>
      <c r="S249" s="1368"/>
      <c r="T249" s="1368"/>
      <c r="U249" s="1368"/>
      <c r="V249" s="1368"/>
      <c r="W249" s="1368"/>
      <c r="X249" s="1368"/>
      <c r="Y249" s="1368"/>
      <c r="Z249" s="1368"/>
      <c r="AA249" s="1368"/>
      <c r="AB249" s="1368"/>
      <c r="AC249" s="1368"/>
      <c r="AD249" s="1368"/>
      <c r="AE249" s="1368"/>
    </row>
    <row r="250" spans="1:31" s="1027" customFormat="1" x14ac:dyDescent="0.2">
      <c r="A250" s="1368"/>
      <c r="B250" s="1368"/>
      <c r="C250" s="1368"/>
      <c r="D250" s="1368"/>
      <c r="E250" s="1368"/>
      <c r="F250" s="1368"/>
      <c r="G250" s="1368"/>
      <c r="H250" s="1368"/>
      <c r="I250" s="1368"/>
      <c r="J250" s="1368"/>
      <c r="K250" s="1368"/>
      <c r="L250" s="1368"/>
      <c r="M250" s="1368"/>
      <c r="N250" s="1368"/>
      <c r="O250" s="1368"/>
      <c r="P250" s="1368"/>
      <c r="Q250" s="1368"/>
      <c r="R250" s="1368"/>
      <c r="S250" s="1368"/>
      <c r="T250" s="1368"/>
      <c r="U250" s="1368"/>
      <c r="V250" s="1368"/>
      <c r="W250" s="1368"/>
      <c r="X250" s="1368"/>
      <c r="Y250" s="1368"/>
      <c r="Z250" s="1368"/>
      <c r="AA250" s="1368"/>
      <c r="AB250" s="1368"/>
      <c r="AC250" s="1368"/>
      <c r="AD250" s="1368"/>
      <c r="AE250" s="1368"/>
    </row>
    <row r="251" spans="1:31" s="1027" customFormat="1" x14ac:dyDescent="0.2">
      <c r="A251" s="1368"/>
      <c r="B251" s="1368"/>
      <c r="C251" s="1368"/>
      <c r="D251" s="1368"/>
      <c r="E251" s="1368"/>
      <c r="F251" s="1368"/>
      <c r="G251" s="1368"/>
      <c r="H251" s="1368"/>
      <c r="I251" s="1368"/>
      <c r="J251" s="1368"/>
      <c r="K251" s="1368"/>
      <c r="L251" s="1368"/>
      <c r="M251" s="1368"/>
      <c r="N251" s="1368"/>
      <c r="O251" s="1368"/>
      <c r="P251" s="1368"/>
      <c r="Q251" s="1368"/>
      <c r="R251" s="1368"/>
      <c r="S251" s="1368"/>
      <c r="T251" s="1368"/>
      <c r="U251" s="1368"/>
      <c r="V251" s="1368"/>
      <c r="W251" s="1368"/>
      <c r="X251" s="1368"/>
      <c r="Y251" s="1368"/>
      <c r="Z251" s="1368"/>
      <c r="AA251" s="1368"/>
      <c r="AB251" s="1368"/>
      <c r="AC251" s="1368"/>
      <c r="AD251" s="1368"/>
      <c r="AE251" s="1368"/>
    </row>
    <row r="252" spans="1:31" s="1027" customFormat="1" x14ac:dyDescent="0.2">
      <c r="A252" s="1368"/>
      <c r="B252" s="1368"/>
      <c r="C252" s="1368"/>
      <c r="D252" s="1368"/>
      <c r="E252" s="1368"/>
      <c r="F252" s="1368"/>
      <c r="G252" s="1368"/>
      <c r="H252" s="1368"/>
      <c r="I252" s="1368"/>
      <c r="J252" s="1368"/>
      <c r="K252" s="1368"/>
      <c r="L252" s="1368"/>
      <c r="M252" s="1368"/>
      <c r="N252" s="1368"/>
      <c r="O252" s="1368"/>
      <c r="P252" s="1368"/>
      <c r="Q252" s="1368"/>
      <c r="R252" s="1368"/>
      <c r="S252" s="1368"/>
      <c r="T252" s="1368"/>
      <c r="U252" s="1368"/>
      <c r="V252" s="1368"/>
      <c r="W252" s="1368"/>
      <c r="X252" s="1368"/>
      <c r="Y252" s="1368"/>
      <c r="Z252" s="1368"/>
      <c r="AA252" s="1368"/>
      <c r="AB252" s="1368"/>
      <c r="AC252" s="1368"/>
      <c r="AD252" s="1368"/>
      <c r="AE252" s="1368"/>
    </row>
    <row r="253" spans="1:31" s="1027" customFormat="1" x14ac:dyDescent="0.2">
      <c r="A253" s="1368"/>
      <c r="B253" s="1368"/>
      <c r="C253" s="1368"/>
      <c r="D253" s="1368"/>
      <c r="E253" s="1368"/>
      <c r="F253" s="1368"/>
      <c r="G253" s="1368"/>
      <c r="H253" s="1368"/>
      <c r="I253" s="1368"/>
      <c r="J253" s="1368"/>
      <c r="K253" s="1368"/>
      <c r="L253" s="1368"/>
      <c r="M253" s="1368"/>
      <c r="N253" s="1368"/>
      <c r="O253" s="1368"/>
      <c r="P253" s="1368"/>
      <c r="Q253" s="1368"/>
      <c r="R253" s="1368"/>
      <c r="S253" s="1368"/>
      <c r="T253" s="1368"/>
      <c r="U253" s="1368"/>
      <c r="V253" s="1368"/>
      <c r="W253" s="1368"/>
      <c r="X253" s="1368"/>
      <c r="Y253" s="1368"/>
      <c r="Z253" s="1368"/>
      <c r="AA253" s="1368"/>
      <c r="AB253" s="1368"/>
      <c r="AC253" s="1368"/>
      <c r="AD253" s="1368"/>
      <c r="AE253" s="1368"/>
    </row>
    <row r="254" spans="1:31" s="1027" customFormat="1" x14ac:dyDescent="0.2">
      <c r="A254" s="1368"/>
      <c r="B254" s="1368"/>
      <c r="C254" s="1368"/>
      <c r="D254" s="1368"/>
      <c r="E254" s="1368"/>
      <c r="F254" s="1368"/>
      <c r="G254" s="1368"/>
      <c r="H254" s="1368"/>
      <c r="I254" s="1368"/>
      <c r="J254" s="1368"/>
      <c r="K254" s="1368"/>
      <c r="L254" s="1368"/>
      <c r="M254" s="1368"/>
      <c r="N254" s="1368"/>
      <c r="O254" s="1368"/>
      <c r="P254" s="1368"/>
      <c r="Q254" s="1368"/>
      <c r="R254" s="1368"/>
      <c r="S254" s="1368"/>
      <c r="T254" s="1368"/>
      <c r="U254" s="1368"/>
      <c r="V254" s="1368"/>
      <c r="W254" s="1368"/>
      <c r="X254" s="1368"/>
      <c r="Y254" s="1368"/>
      <c r="Z254" s="1368"/>
      <c r="AA254" s="1368"/>
      <c r="AB254" s="1368"/>
      <c r="AC254" s="1368"/>
      <c r="AD254" s="1368"/>
      <c r="AE254" s="1368"/>
    </row>
    <row r="255" spans="1:31" s="1027" customFormat="1" x14ac:dyDescent="0.2">
      <c r="A255" s="1368"/>
      <c r="B255" s="1368"/>
      <c r="C255" s="1368"/>
      <c r="D255" s="1368"/>
      <c r="E255" s="1368"/>
      <c r="F255" s="1368"/>
      <c r="G255" s="1368"/>
      <c r="H255" s="1368"/>
      <c r="I255" s="1368"/>
      <c r="J255" s="1368"/>
      <c r="K255" s="1368"/>
      <c r="L255" s="1368"/>
      <c r="M255" s="1368"/>
      <c r="N255" s="1368"/>
      <c r="O255" s="1368"/>
      <c r="P255" s="1368"/>
      <c r="Q255" s="1368"/>
      <c r="R255" s="1368"/>
      <c r="S255" s="1368"/>
      <c r="T255" s="1368"/>
      <c r="U255" s="1368"/>
      <c r="V255" s="1368"/>
      <c r="W255" s="1368"/>
      <c r="X255" s="1368"/>
      <c r="Y255" s="1368"/>
      <c r="Z255" s="1368"/>
      <c r="AA255" s="1368"/>
      <c r="AB255" s="1368"/>
      <c r="AC255" s="1368"/>
      <c r="AD255" s="1368"/>
      <c r="AE255" s="1368"/>
    </row>
    <row r="256" spans="1:31" s="1027" customFormat="1" x14ac:dyDescent="0.2">
      <c r="A256" s="1368"/>
      <c r="B256" s="1368"/>
      <c r="C256" s="1368"/>
      <c r="D256" s="1368"/>
      <c r="E256" s="1368"/>
      <c r="F256" s="1368"/>
      <c r="G256" s="1368"/>
      <c r="H256" s="1368"/>
      <c r="I256" s="1368"/>
      <c r="J256" s="1368"/>
      <c r="K256" s="1368"/>
      <c r="L256" s="1368"/>
      <c r="M256" s="1368"/>
      <c r="N256" s="1368"/>
      <c r="O256" s="1368"/>
      <c r="P256" s="1368"/>
      <c r="Q256" s="1368"/>
      <c r="R256" s="1368"/>
      <c r="S256" s="1368"/>
      <c r="T256" s="1368"/>
      <c r="U256" s="1368"/>
      <c r="V256" s="1368"/>
      <c r="W256" s="1368"/>
      <c r="X256" s="1368"/>
      <c r="Y256" s="1368"/>
      <c r="Z256" s="1368"/>
      <c r="AA256" s="1368"/>
      <c r="AB256" s="1368"/>
      <c r="AC256" s="1368"/>
      <c r="AD256" s="1368"/>
      <c r="AE256" s="1368"/>
    </row>
    <row r="257" spans="1:31" s="1027" customFormat="1" x14ac:dyDescent="0.2">
      <c r="A257" s="1368"/>
      <c r="B257" s="1368"/>
      <c r="C257" s="1368"/>
      <c r="D257" s="1368"/>
      <c r="E257" s="1368"/>
      <c r="F257" s="1368"/>
      <c r="G257" s="1368"/>
      <c r="H257" s="1368"/>
      <c r="I257" s="1368"/>
      <c r="J257" s="1368"/>
      <c r="K257" s="1368"/>
      <c r="L257" s="1368"/>
      <c r="M257" s="1368"/>
      <c r="N257" s="1368"/>
      <c r="O257" s="1368"/>
      <c r="P257" s="1368"/>
      <c r="Q257" s="1368"/>
      <c r="R257" s="1368"/>
      <c r="S257" s="1368"/>
      <c r="T257" s="1368"/>
      <c r="U257" s="1368"/>
      <c r="V257" s="1368"/>
      <c r="W257" s="1368"/>
      <c r="X257" s="1368"/>
      <c r="Y257" s="1368"/>
      <c r="Z257" s="1368"/>
      <c r="AA257" s="1368"/>
      <c r="AB257" s="1368"/>
      <c r="AC257" s="1368"/>
      <c r="AD257" s="1368"/>
      <c r="AE257" s="1368"/>
    </row>
    <row r="258" spans="1:31" s="1027" customFormat="1" x14ac:dyDescent="0.2">
      <c r="A258" s="1368"/>
      <c r="B258" s="1368"/>
      <c r="C258" s="1368"/>
      <c r="D258" s="1368"/>
      <c r="E258" s="1368"/>
      <c r="F258" s="1368"/>
      <c r="G258" s="1368"/>
      <c r="H258" s="1368"/>
      <c r="I258" s="1368"/>
      <c r="J258" s="1368"/>
      <c r="K258" s="1368"/>
      <c r="L258" s="1368"/>
      <c r="M258" s="1368"/>
      <c r="N258" s="1368"/>
      <c r="O258" s="1368"/>
      <c r="P258" s="1368"/>
      <c r="Q258" s="1368"/>
      <c r="R258" s="1368"/>
      <c r="S258" s="1368"/>
      <c r="T258" s="1368"/>
      <c r="U258" s="1368"/>
      <c r="V258" s="1368"/>
      <c r="W258" s="1368"/>
      <c r="X258" s="1368"/>
      <c r="Y258" s="1368"/>
      <c r="Z258" s="1368"/>
      <c r="AA258" s="1368"/>
      <c r="AB258" s="1368"/>
      <c r="AC258" s="1368"/>
      <c r="AD258" s="1368"/>
      <c r="AE258" s="1368"/>
    </row>
    <row r="259" spans="1:31" s="1027" customFormat="1" x14ac:dyDescent="0.2">
      <c r="A259" s="1368"/>
      <c r="B259" s="1368"/>
      <c r="C259" s="1368"/>
      <c r="D259" s="1368"/>
      <c r="E259" s="1368"/>
      <c r="F259" s="1368"/>
      <c r="G259" s="1368"/>
      <c r="H259" s="1368"/>
      <c r="I259" s="1368"/>
      <c r="J259" s="1368"/>
      <c r="K259" s="1368"/>
      <c r="L259" s="1368"/>
      <c r="M259" s="1368"/>
      <c r="N259" s="1368"/>
      <c r="O259" s="1368"/>
      <c r="P259" s="1368"/>
      <c r="Q259" s="1368"/>
      <c r="R259" s="1368"/>
      <c r="S259" s="1368"/>
      <c r="T259" s="1368"/>
      <c r="U259" s="1368"/>
      <c r="V259" s="1368"/>
      <c r="W259" s="1368"/>
      <c r="X259" s="1368"/>
      <c r="Y259" s="1368"/>
      <c r="Z259" s="1368"/>
      <c r="AA259" s="1368"/>
      <c r="AB259" s="1368"/>
      <c r="AC259" s="1368"/>
      <c r="AD259" s="1368"/>
      <c r="AE259" s="1368"/>
    </row>
    <row r="260" spans="1:31" s="1027" customFormat="1" x14ac:dyDescent="0.2">
      <c r="A260" s="1368"/>
      <c r="B260" s="1368"/>
      <c r="C260" s="1368"/>
      <c r="D260" s="1368"/>
      <c r="E260" s="1368"/>
      <c r="F260" s="1368"/>
      <c r="G260" s="1368"/>
      <c r="H260" s="1368"/>
      <c r="I260" s="1368"/>
      <c r="J260" s="1368"/>
      <c r="K260" s="1368"/>
      <c r="L260" s="1368"/>
      <c r="M260" s="1368"/>
      <c r="N260" s="1368"/>
      <c r="O260" s="1368"/>
      <c r="P260" s="1368"/>
      <c r="Q260" s="1368"/>
      <c r="R260" s="1368"/>
      <c r="S260" s="1368"/>
      <c r="T260" s="1368"/>
      <c r="U260" s="1368"/>
      <c r="V260" s="1368"/>
      <c r="W260" s="1368"/>
      <c r="X260" s="1368"/>
      <c r="Y260" s="1368"/>
      <c r="Z260" s="1368"/>
      <c r="AA260" s="1368"/>
      <c r="AB260" s="1368"/>
      <c r="AC260" s="1368"/>
      <c r="AD260" s="1368"/>
      <c r="AE260" s="1368"/>
    </row>
    <row r="261" spans="1:31" s="1027" customFormat="1" x14ac:dyDescent="0.2">
      <c r="A261" s="1368"/>
      <c r="B261" s="1368"/>
      <c r="C261" s="1368"/>
      <c r="D261" s="1368"/>
      <c r="E261" s="1368"/>
      <c r="F261" s="1368"/>
      <c r="G261" s="1368"/>
      <c r="H261" s="1368"/>
      <c r="I261" s="1368"/>
      <c r="J261" s="1368"/>
      <c r="K261" s="1368"/>
      <c r="L261" s="1368"/>
      <c r="M261" s="1368"/>
      <c r="N261" s="1368"/>
      <c r="O261" s="1368"/>
      <c r="P261" s="1368"/>
      <c r="Q261" s="1368"/>
      <c r="R261" s="1368"/>
      <c r="S261" s="1368"/>
      <c r="T261" s="1368"/>
      <c r="U261" s="1368"/>
      <c r="V261" s="1368"/>
      <c r="W261" s="1368"/>
      <c r="X261" s="1368"/>
      <c r="Y261" s="1368"/>
      <c r="Z261" s="1368"/>
      <c r="AA261" s="1368"/>
      <c r="AB261" s="1368"/>
      <c r="AC261" s="1368"/>
      <c r="AD261" s="1368"/>
      <c r="AE261" s="1368"/>
    </row>
    <row r="262" spans="1:31" s="1027" customFormat="1" x14ac:dyDescent="0.2">
      <c r="A262" s="1368"/>
      <c r="B262" s="1368"/>
      <c r="C262" s="1368"/>
      <c r="D262" s="1368"/>
      <c r="E262" s="1368"/>
      <c r="F262" s="1368"/>
      <c r="G262" s="1368"/>
      <c r="H262" s="1368"/>
      <c r="I262" s="1368"/>
      <c r="J262" s="1368"/>
      <c r="K262" s="1368"/>
      <c r="L262" s="1368"/>
      <c r="M262" s="1368"/>
      <c r="N262" s="1368"/>
      <c r="O262" s="1368"/>
      <c r="P262" s="1368"/>
      <c r="Q262" s="1368"/>
      <c r="R262" s="1368"/>
      <c r="S262" s="1368"/>
      <c r="T262" s="1368"/>
      <c r="U262" s="1368"/>
      <c r="V262" s="1368"/>
      <c r="W262" s="1368"/>
      <c r="X262" s="1368"/>
      <c r="Y262" s="1368"/>
      <c r="Z262" s="1368"/>
      <c r="AA262" s="1368"/>
      <c r="AB262" s="1368"/>
      <c r="AC262" s="1368"/>
      <c r="AD262" s="1368"/>
      <c r="AE262" s="1368"/>
    </row>
    <row r="263" spans="1:31" s="1027" customFormat="1" x14ac:dyDescent="0.2">
      <c r="A263" s="1368"/>
      <c r="B263" s="1368"/>
      <c r="C263" s="1368"/>
      <c r="D263" s="1368"/>
      <c r="E263" s="1368"/>
      <c r="F263" s="1368"/>
      <c r="G263" s="1368"/>
      <c r="H263" s="1368"/>
      <c r="I263" s="1368"/>
      <c r="J263" s="1368"/>
      <c r="K263" s="1368"/>
      <c r="L263" s="1368"/>
      <c r="M263" s="1368"/>
      <c r="N263" s="1368"/>
      <c r="O263" s="1368"/>
      <c r="P263" s="1368"/>
      <c r="Q263" s="1368"/>
      <c r="R263" s="1368"/>
      <c r="S263" s="1368"/>
      <c r="T263" s="1368"/>
      <c r="U263" s="1368"/>
      <c r="V263" s="1368"/>
      <c r="W263" s="1368"/>
      <c r="X263" s="1368"/>
      <c r="Y263" s="1368"/>
      <c r="Z263" s="1368"/>
      <c r="AA263" s="1368"/>
      <c r="AB263" s="1368"/>
      <c r="AC263" s="1368"/>
      <c r="AD263" s="1368"/>
      <c r="AE263" s="1368"/>
    </row>
    <row r="264" spans="1:31" s="1027" customFormat="1" x14ac:dyDescent="0.2">
      <c r="A264" s="1368"/>
      <c r="B264" s="1368"/>
      <c r="C264" s="1368"/>
      <c r="D264" s="1368"/>
      <c r="E264" s="1368"/>
      <c r="F264" s="1368"/>
      <c r="G264" s="1368"/>
      <c r="H264" s="1368"/>
      <c r="I264" s="1368"/>
      <c r="J264" s="1368"/>
      <c r="K264" s="1368"/>
      <c r="L264" s="1368"/>
      <c r="M264" s="1368"/>
      <c r="N264" s="1368"/>
      <c r="O264" s="1368"/>
      <c r="P264" s="1368"/>
      <c r="Q264" s="1368"/>
      <c r="R264" s="1368"/>
      <c r="S264" s="1368"/>
      <c r="T264" s="1368"/>
      <c r="U264" s="1368"/>
      <c r="V264" s="1368"/>
      <c r="W264" s="1368"/>
      <c r="X264" s="1368"/>
      <c r="Y264" s="1368"/>
      <c r="Z264" s="1368"/>
      <c r="AA264" s="1368"/>
      <c r="AB264" s="1368"/>
      <c r="AC264" s="1368"/>
      <c r="AD264" s="1368"/>
      <c r="AE264" s="1368"/>
    </row>
    <row r="265" spans="1:31" s="1027" customFormat="1" x14ac:dyDescent="0.2">
      <c r="A265" s="1368"/>
      <c r="B265" s="1368"/>
      <c r="C265" s="1368"/>
      <c r="D265" s="1368"/>
      <c r="E265" s="1368"/>
      <c r="F265" s="1368"/>
      <c r="G265" s="1368"/>
      <c r="H265" s="1368"/>
      <c r="I265" s="1368"/>
      <c r="J265" s="1368"/>
      <c r="K265" s="1368"/>
      <c r="L265" s="1368"/>
      <c r="M265" s="1368"/>
      <c r="N265" s="1368"/>
      <c r="O265" s="1368"/>
      <c r="P265" s="1368"/>
      <c r="Q265" s="1368"/>
      <c r="R265" s="1368"/>
      <c r="S265" s="1368"/>
      <c r="T265" s="1368"/>
      <c r="U265" s="1368"/>
      <c r="V265" s="1368"/>
      <c r="W265" s="1368"/>
      <c r="X265" s="1368"/>
      <c r="Y265" s="1368"/>
      <c r="Z265" s="1368"/>
      <c r="AA265" s="1368"/>
      <c r="AB265" s="1368"/>
      <c r="AC265" s="1368"/>
      <c r="AD265" s="1368"/>
      <c r="AE265" s="1368"/>
    </row>
    <row r="266" spans="1:31" s="1027" customFormat="1" x14ac:dyDescent="0.2">
      <c r="A266" s="1368"/>
      <c r="B266" s="1368"/>
      <c r="C266" s="1368"/>
      <c r="D266" s="1368"/>
      <c r="E266" s="1368"/>
      <c r="F266" s="1368"/>
      <c r="G266" s="1368"/>
      <c r="H266" s="1368"/>
      <c r="I266" s="1368"/>
      <c r="J266" s="1368"/>
      <c r="K266" s="1368"/>
      <c r="L266" s="1368"/>
      <c r="M266" s="1368"/>
      <c r="N266" s="1368"/>
      <c r="O266" s="1368"/>
      <c r="P266" s="1368"/>
      <c r="Q266" s="1368"/>
      <c r="R266" s="1368"/>
      <c r="S266" s="1368"/>
      <c r="T266" s="1368"/>
      <c r="U266" s="1368"/>
      <c r="V266" s="1368"/>
      <c r="W266" s="1368"/>
      <c r="X266" s="1368"/>
      <c r="Y266" s="1368"/>
      <c r="Z266" s="1368"/>
      <c r="AA266" s="1368"/>
      <c r="AB266" s="1368"/>
      <c r="AC266" s="1368"/>
      <c r="AD266" s="1368"/>
      <c r="AE266" s="1368"/>
    </row>
    <row r="267" spans="1:31" s="1027" customFormat="1" x14ac:dyDescent="0.2">
      <c r="A267" s="1368"/>
      <c r="B267" s="1368"/>
      <c r="C267" s="1368"/>
      <c r="D267" s="1368"/>
      <c r="E267" s="1368"/>
      <c r="F267" s="1368"/>
      <c r="G267" s="1368"/>
      <c r="H267" s="1368"/>
      <c r="I267" s="1368"/>
      <c r="J267" s="1368"/>
      <c r="K267" s="1368"/>
      <c r="L267" s="1368"/>
      <c r="M267" s="1368"/>
      <c r="N267" s="1368"/>
      <c r="O267" s="1368"/>
      <c r="P267" s="1368"/>
      <c r="Q267" s="1368"/>
      <c r="R267" s="1368"/>
      <c r="S267" s="1368"/>
      <c r="T267" s="1368"/>
      <c r="U267" s="1368"/>
      <c r="V267" s="1368"/>
      <c r="W267" s="1368"/>
      <c r="X267" s="1368"/>
      <c r="Y267" s="1368"/>
      <c r="Z267" s="1368"/>
      <c r="AA267" s="1368"/>
      <c r="AB267" s="1368"/>
      <c r="AC267" s="1368"/>
      <c r="AD267" s="1368"/>
      <c r="AE267" s="1368"/>
    </row>
    <row r="268" spans="1:31" s="1027" customFormat="1" x14ac:dyDescent="0.2">
      <c r="A268" s="1368"/>
      <c r="B268" s="1368"/>
      <c r="C268" s="1368"/>
      <c r="D268" s="1368"/>
      <c r="E268" s="1368"/>
      <c r="F268" s="1368"/>
      <c r="G268" s="1368"/>
      <c r="H268" s="1368"/>
      <c r="I268" s="1368"/>
      <c r="J268" s="1368"/>
      <c r="K268" s="1368"/>
      <c r="L268" s="1368"/>
      <c r="M268" s="1368"/>
      <c r="N268" s="1368"/>
      <c r="O268" s="1368"/>
      <c r="P268" s="1368"/>
      <c r="Q268" s="1368"/>
      <c r="R268" s="1368"/>
      <c r="S268" s="1368"/>
      <c r="T268" s="1368"/>
      <c r="U268" s="1368"/>
      <c r="V268" s="1368"/>
      <c r="W268" s="1368"/>
      <c r="X268" s="1368"/>
      <c r="Y268" s="1368"/>
      <c r="Z268" s="1368"/>
      <c r="AA268" s="1368"/>
      <c r="AB268" s="1368"/>
      <c r="AC268" s="1368"/>
      <c r="AD268" s="1368"/>
      <c r="AE268" s="1368"/>
    </row>
    <row r="269" spans="1:31" s="1027" customFormat="1" x14ac:dyDescent="0.2">
      <c r="A269" s="1368"/>
      <c r="B269" s="1368"/>
      <c r="C269" s="1368"/>
      <c r="D269" s="1368"/>
      <c r="E269" s="1368"/>
      <c r="F269" s="1368"/>
      <c r="G269" s="1368"/>
      <c r="H269" s="1368"/>
      <c r="I269" s="1368"/>
      <c r="J269" s="1368"/>
      <c r="K269" s="1368"/>
      <c r="L269" s="1368"/>
      <c r="M269" s="1368"/>
      <c r="N269" s="1368"/>
      <c r="O269" s="1368"/>
      <c r="P269" s="1368"/>
      <c r="Q269" s="1368"/>
      <c r="R269" s="1368"/>
      <c r="S269" s="1368"/>
      <c r="T269" s="1368"/>
      <c r="U269" s="1368"/>
      <c r="V269" s="1368"/>
      <c r="W269" s="1368"/>
      <c r="X269" s="1368"/>
      <c r="Y269" s="1368"/>
      <c r="Z269" s="1368"/>
      <c r="AA269" s="1368"/>
      <c r="AB269" s="1368"/>
      <c r="AC269" s="1368"/>
      <c r="AD269" s="1368"/>
      <c r="AE269" s="1368"/>
    </row>
    <row r="270" spans="1:31" s="1027" customFormat="1" x14ac:dyDescent="0.2">
      <c r="A270" s="1368"/>
      <c r="B270" s="1368"/>
      <c r="C270" s="1368"/>
      <c r="D270" s="1368"/>
      <c r="E270" s="1368"/>
      <c r="F270" s="1368"/>
      <c r="G270" s="1368"/>
      <c r="H270" s="1368"/>
      <c r="I270" s="1368"/>
      <c r="J270" s="1368"/>
      <c r="K270" s="1368"/>
      <c r="L270" s="1368"/>
      <c r="M270" s="1368"/>
      <c r="N270" s="1368"/>
      <c r="O270" s="1368"/>
      <c r="P270" s="1368"/>
      <c r="Q270" s="1368"/>
      <c r="R270" s="1368"/>
      <c r="S270" s="1368"/>
      <c r="T270" s="1368"/>
      <c r="U270" s="1368"/>
      <c r="V270" s="1368"/>
      <c r="W270" s="1368"/>
      <c r="X270" s="1368"/>
      <c r="Y270" s="1368"/>
      <c r="Z270" s="1368"/>
      <c r="AA270" s="1368"/>
      <c r="AB270" s="1368"/>
      <c r="AC270" s="1368"/>
      <c r="AD270" s="1368"/>
      <c r="AE270" s="1368"/>
    </row>
    <row r="271" spans="1:31" s="1027" customFormat="1" x14ac:dyDescent="0.2">
      <c r="A271" s="1368"/>
      <c r="B271" s="1368"/>
      <c r="C271" s="1368"/>
      <c r="D271" s="1368"/>
      <c r="E271" s="1368"/>
      <c r="F271" s="1368"/>
      <c r="G271" s="1368"/>
      <c r="H271" s="1368"/>
      <c r="I271" s="1368"/>
      <c r="J271" s="1368"/>
      <c r="K271" s="1368"/>
      <c r="L271" s="1368"/>
      <c r="M271" s="1368"/>
      <c r="N271" s="1368"/>
      <c r="O271" s="1368"/>
      <c r="P271" s="1368"/>
      <c r="Q271" s="1368"/>
      <c r="R271" s="1368"/>
      <c r="S271" s="1368"/>
      <c r="T271" s="1368"/>
      <c r="U271" s="1368"/>
      <c r="V271" s="1368"/>
      <c r="W271" s="1368"/>
      <c r="X271" s="1368"/>
      <c r="Y271" s="1368"/>
      <c r="Z271" s="1368"/>
      <c r="AA271" s="1368"/>
      <c r="AB271" s="1368"/>
      <c r="AC271" s="1368"/>
      <c r="AD271" s="1368"/>
      <c r="AE271" s="1368"/>
    </row>
    <row r="272" spans="1:31" s="1027" customFormat="1" x14ac:dyDescent="0.2">
      <c r="A272" s="1368"/>
      <c r="B272" s="1368"/>
      <c r="C272" s="1368"/>
      <c r="D272" s="1368"/>
      <c r="E272" s="1368"/>
      <c r="F272" s="1368"/>
      <c r="G272" s="1368"/>
      <c r="H272" s="1368"/>
      <c r="I272" s="1368"/>
      <c r="J272" s="1368"/>
      <c r="K272" s="1368"/>
      <c r="L272" s="1368"/>
      <c r="M272" s="1368"/>
      <c r="N272" s="1368"/>
      <c r="O272" s="1368"/>
      <c r="P272" s="1368"/>
      <c r="Q272" s="1368"/>
      <c r="R272" s="1368"/>
      <c r="S272" s="1368"/>
      <c r="T272" s="1368"/>
      <c r="U272" s="1368"/>
      <c r="V272" s="1368"/>
      <c r="W272" s="1368"/>
      <c r="X272" s="1368"/>
      <c r="Y272" s="1368"/>
      <c r="Z272" s="1368"/>
      <c r="AA272" s="1368"/>
      <c r="AB272" s="1368"/>
      <c r="AC272" s="1368"/>
      <c r="AD272" s="1368"/>
      <c r="AE272" s="1368"/>
    </row>
    <row r="273" spans="1:31" s="1027" customFormat="1" x14ac:dyDescent="0.2">
      <c r="A273" s="1368"/>
      <c r="B273" s="1368"/>
      <c r="C273" s="1368"/>
      <c r="D273" s="1368"/>
      <c r="E273" s="1368"/>
      <c r="F273" s="1368"/>
      <c r="G273" s="1368"/>
      <c r="H273" s="1368"/>
      <c r="I273" s="1368"/>
      <c r="J273" s="1368"/>
      <c r="K273" s="1368"/>
      <c r="L273" s="1368"/>
      <c r="M273" s="1368"/>
      <c r="N273" s="1368"/>
      <c r="O273" s="1368"/>
      <c r="P273" s="1368"/>
      <c r="Q273" s="1368"/>
      <c r="R273" s="1368"/>
      <c r="S273" s="1368"/>
      <c r="T273" s="1368"/>
      <c r="U273" s="1368"/>
      <c r="V273" s="1368"/>
      <c r="W273" s="1368"/>
      <c r="X273" s="1368"/>
      <c r="Y273" s="1368"/>
      <c r="Z273" s="1368"/>
      <c r="AA273" s="1368"/>
      <c r="AB273" s="1368"/>
      <c r="AC273" s="1368"/>
      <c r="AD273" s="1368"/>
      <c r="AE273" s="1368"/>
    </row>
    <row r="274" spans="1:31" s="1027" customFormat="1" x14ac:dyDescent="0.2">
      <c r="A274" s="1368"/>
      <c r="B274" s="1368"/>
      <c r="C274" s="1368"/>
      <c r="D274" s="1368"/>
      <c r="E274" s="1368"/>
      <c r="F274" s="1368"/>
      <c r="G274" s="1368"/>
      <c r="H274" s="1368"/>
      <c r="I274" s="1368"/>
      <c r="J274" s="1368"/>
      <c r="K274" s="1368"/>
      <c r="L274" s="1368"/>
      <c r="M274" s="1368"/>
      <c r="N274" s="1368"/>
      <c r="O274" s="1368"/>
      <c r="P274" s="1368"/>
      <c r="Q274" s="1368"/>
      <c r="R274" s="1368"/>
      <c r="S274" s="1368"/>
      <c r="T274" s="1368"/>
      <c r="U274" s="1368"/>
      <c r="V274" s="1368"/>
      <c r="W274" s="1368"/>
      <c r="X274" s="1368"/>
      <c r="Y274" s="1368"/>
      <c r="Z274" s="1368"/>
      <c r="AA274" s="1368"/>
      <c r="AB274" s="1368"/>
      <c r="AC274" s="1368"/>
      <c r="AD274" s="1368"/>
      <c r="AE274" s="1368"/>
    </row>
    <row r="275" spans="1:31" s="1027" customFormat="1" x14ac:dyDescent="0.2">
      <c r="A275" s="1368"/>
      <c r="B275" s="1368"/>
      <c r="C275" s="1368"/>
      <c r="D275" s="1368"/>
      <c r="E275" s="1368"/>
      <c r="F275" s="1368"/>
      <c r="G275" s="1368"/>
      <c r="H275" s="1368"/>
      <c r="I275" s="1368"/>
      <c r="J275" s="1368"/>
      <c r="K275" s="1368"/>
      <c r="L275" s="1368"/>
      <c r="M275" s="1368"/>
      <c r="N275" s="1368"/>
      <c r="O275" s="1368"/>
      <c r="P275" s="1368"/>
      <c r="Q275" s="1368"/>
      <c r="R275" s="1368"/>
      <c r="S275" s="1368"/>
      <c r="T275" s="1368"/>
      <c r="U275" s="1368"/>
      <c r="V275" s="1368"/>
      <c r="W275" s="1368"/>
      <c r="X275" s="1368"/>
      <c r="Y275" s="1368"/>
      <c r="Z275" s="1368"/>
      <c r="AA275" s="1368"/>
      <c r="AB275" s="1368"/>
      <c r="AC275" s="1368"/>
      <c r="AD275" s="1368"/>
      <c r="AE275" s="1368"/>
    </row>
    <row r="276" spans="1:31" s="1027" customFormat="1" x14ac:dyDescent="0.2">
      <c r="A276" s="1368"/>
      <c r="B276" s="1368"/>
      <c r="C276" s="1368"/>
      <c r="D276" s="1368"/>
      <c r="E276" s="1368"/>
      <c r="F276" s="1368"/>
      <c r="G276" s="1368"/>
      <c r="H276" s="1368"/>
      <c r="I276" s="1368"/>
      <c r="J276" s="1368"/>
      <c r="K276" s="1368"/>
      <c r="L276" s="1368"/>
      <c r="M276" s="1368"/>
      <c r="N276" s="1368"/>
      <c r="O276" s="1368"/>
      <c r="P276" s="1368"/>
      <c r="Q276" s="1368"/>
      <c r="R276" s="1368"/>
      <c r="S276" s="1368"/>
      <c r="T276" s="1368"/>
      <c r="U276" s="1368"/>
      <c r="V276" s="1368"/>
      <c r="W276" s="1368"/>
      <c r="X276" s="1368"/>
      <c r="Y276" s="1368"/>
      <c r="Z276" s="1368"/>
      <c r="AA276" s="1368"/>
      <c r="AB276" s="1368"/>
      <c r="AC276" s="1368"/>
      <c r="AD276" s="1368"/>
      <c r="AE276" s="1368"/>
    </row>
    <row r="277" spans="1:31" s="1027" customFormat="1" x14ac:dyDescent="0.2">
      <c r="A277" s="1368"/>
      <c r="B277" s="1368"/>
      <c r="C277" s="1368"/>
      <c r="D277" s="1368"/>
      <c r="E277" s="1368"/>
      <c r="F277" s="1368"/>
      <c r="G277" s="1368"/>
      <c r="H277" s="1368"/>
      <c r="I277" s="1368"/>
      <c r="J277" s="1368"/>
      <c r="K277" s="1368"/>
      <c r="L277" s="1368"/>
      <c r="M277" s="1368"/>
      <c r="N277" s="1368"/>
      <c r="O277" s="1368"/>
      <c r="P277" s="1368"/>
      <c r="Q277" s="1368"/>
      <c r="R277" s="1368"/>
      <c r="S277" s="1368"/>
      <c r="T277" s="1368"/>
      <c r="U277" s="1368"/>
      <c r="V277" s="1368"/>
      <c r="W277" s="1368"/>
      <c r="X277" s="1368"/>
      <c r="Y277" s="1368"/>
      <c r="Z277" s="1368"/>
      <c r="AA277" s="1368"/>
      <c r="AB277" s="1368"/>
      <c r="AC277" s="1368"/>
      <c r="AD277" s="1368"/>
      <c r="AE277" s="1368"/>
    </row>
    <row r="278" spans="1:31" s="1027" customFormat="1" x14ac:dyDescent="0.2">
      <c r="A278" s="1368"/>
      <c r="B278" s="1368"/>
      <c r="C278" s="1368"/>
      <c r="D278" s="1368"/>
      <c r="E278" s="1368"/>
      <c r="F278" s="1368"/>
      <c r="G278" s="1368"/>
      <c r="H278" s="1368"/>
      <c r="I278" s="1368"/>
      <c r="J278" s="1368"/>
      <c r="K278" s="1368"/>
      <c r="L278" s="1368"/>
      <c r="M278" s="1368"/>
      <c r="N278" s="1368"/>
      <c r="O278" s="1368"/>
      <c r="P278" s="1368"/>
      <c r="Q278" s="1368"/>
      <c r="R278" s="1368"/>
      <c r="S278" s="1368"/>
      <c r="T278" s="1368"/>
      <c r="U278" s="1368"/>
      <c r="V278" s="1368"/>
      <c r="W278" s="1368"/>
      <c r="X278" s="1368"/>
      <c r="Y278" s="1368"/>
      <c r="Z278" s="1368"/>
      <c r="AA278" s="1368"/>
      <c r="AB278" s="1368"/>
      <c r="AC278" s="1368"/>
      <c r="AD278" s="1368"/>
      <c r="AE278" s="1368"/>
    </row>
    <row r="279" spans="1:31" s="1027" customFormat="1" x14ac:dyDescent="0.2">
      <c r="A279" s="1368"/>
      <c r="B279" s="1368"/>
      <c r="C279" s="1368"/>
      <c r="D279" s="1368"/>
      <c r="E279" s="1368"/>
      <c r="F279" s="1368"/>
      <c r="G279" s="1368"/>
      <c r="H279" s="1368"/>
      <c r="I279" s="1368"/>
      <c r="J279" s="1368"/>
      <c r="K279" s="1368"/>
      <c r="L279" s="1368"/>
      <c r="M279" s="1368"/>
      <c r="N279" s="1368"/>
      <c r="O279" s="1368"/>
      <c r="P279" s="1368"/>
      <c r="Q279" s="1368"/>
      <c r="R279" s="1368"/>
      <c r="S279" s="1368"/>
      <c r="T279" s="1368"/>
      <c r="U279" s="1368"/>
      <c r="V279" s="1368"/>
      <c r="W279" s="1368"/>
      <c r="X279" s="1368"/>
      <c r="Y279" s="1368"/>
      <c r="Z279" s="1368"/>
      <c r="AA279" s="1368"/>
      <c r="AB279" s="1368"/>
      <c r="AC279" s="1368"/>
      <c r="AD279" s="1368"/>
      <c r="AE279" s="1368"/>
    </row>
    <row r="280" spans="1:31" s="1027" customFormat="1" x14ac:dyDescent="0.2">
      <c r="A280" s="1368"/>
      <c r="B280" s="1368"/>
      <c r="C280" s="1368"/>
      <c r="D280" s="1368"/>
      <c r="E280" s="1368"/>
      <c r="F280" s="1368"/>
      <c r="G280" s="1368"/>
      <c r="H280" s="1368"/>
      <c r="I280" s="1368"/>
      <c r="J280" s="1368"/>
      <c r="K280" s="1368"/>
      <c r="L280" s="1368"/>
      <c r="M280" s="1368"/>
      <c r="N280" s="1368"/>
      <c r="O280" s="1368"/>
      <c r="P280" s="1368"/>
      <c r="Q280" s="1368"/>
      <c r="R280" s="1368"/>
      <c r="S280" s="1368"/>
      <c r="T280" s="1368"/>
      <c r="U280" s="1368"/>
      <c r="V280" s="1368"/>
      <c r="W280" s="1368"/>
      <c r="X280" s="1368"/>
      <c r="Y280" s="1368"/>
      <c r="Z280" s="1368"/>
      <c r="AA280" s="1368"/>
      <c r="AB280" s="1368"/>
      <c r="AC280" s="1368"/>
      <c r="AD280" s="1368"/>
      <c r="AE280" s="1368"/>
    </row>
    <row r="281" spans="1:31" s="1027" customFormat="1" x14ac:dyDescent="0.2">
      <c r="A281" s="1368"/>
      <c r="B281" s="1368"/>
      <c r="C281" s="1368"/>
      <c r="D281" s="1368"/>
      <c r="E281" s="1368"/>
      <c r="F281" s="1368"/>
      <c r="G281" s="1368"/>
      <c r="H281" s="1368"/>
      <c r="I281" s="1368"/>
      <c r="J281" s="1368"/>
      <c r="K281" s="1368"/>
      <c r="L281" s="1368"/>
      <c r="M281" s="1368"/>
      <c r="N281" s="1368"/>
      <c r="O281" s="1368"/>
      <c r="P281" s="1368"/>
      <c r="Q281" s="1368"/>
      <c r="R281" s="1368"/>
      <c r="S281" s="1368"/>
      <c r="T281" s="1368"/>
      <c r="U281" s="1368"/>
      <c r="V281" s="1368"/>
      <c r="W281" s="1368"/>
      <c r="X281" s="1368"/>
      <c r="Y281" s="1368"/>
      <c r="Z281" s="1368"/>
      <c r="AA281" s="1368"/>
      <c r="AB281" s="1368"/>
      <c r="AC281" s="1368"/>
      <c r="AD281" s="1368"/>
      <c r="AE281" s="1368"/>
    </row>
    <row r="282" spans="1:31" s="1027" customFormat="1" x14ac:dyDescent="0.2">
      <c r="A282" s="1368"/>
      <c r="B282" s="1368"/>
      <c r="C282" s="1368"/>
      <c r="D282" s="1368"/>
      <c r="E282" s="1368"/>
      <c r="F282" s="1368"/>
      <c r="G282" s="1368"/>
      <c r="H282" s="1368"/>
      <c r="I282" s="1368"/>
      <c r="J282" s="1368"/>
      <c r="K282" s="1368"/>
      <c r="L282" s="1368"/>
      <c r="M282" s="1368"/>
      <c r="N282" s="1368"/>
      <c r="O282" s="1368"/>
      <c r="P282" s="1368"/>
      <c r="Q282" s="1368"/>
      <c r="R282" s="1368"/>
      <c r="S282" s="1368"/>
      <c r="T282" s="1368"/>
      <c r="U282" s="1368"/>
      <c r="V282" s="1368"/>
      <c r="W282" s="1368"/>
      <c r="X282" s="1368"/>
      <c r="Y282" s="1368"/>
      <c r="Z282" s="1368"/>
      <c r="AA282" s="1368"/>
      <c r="AB282" s="1368"/>
      <c r="AC282" s="1368"/>
      <c r="AD282" s="1368"/>
      <c r="AE282" s="1368"/>
    </row>
    <row r="283" spans="1:31" s="1027" customFormat="1" x14ac:dyDescent="0.2">
      <c r="A283" s="1368"/>
      <c r="B283" s="1368"/>
      <c r="C283" s="1368"/>
      <c r="D283" s="1368"/>
      <c r="E283" s="1368"/>
      <c r="F283" s="1368"/>
      <c r="G283" s="1368"/>
      <c r="H283" s="1368"/>
      <c r="I283" s="1368"/>
      <c r="J283" s="1368"/>
      <c r="K283" s="1368"/>
      <c r="L283" s="1368"/>
      <c r="M283" s="1368"/>
      <c r="N283" s="1368"/>
      <c r="O283" s="1368"/>
      <c r="P283" s="1368"/>
      <c r="Q283" s="1368"/>
      <c r="R283" s="1368"/>
      <c r="S283" s="1368"/>
      <c r="T283" s="1368"/>
      <c r="U283" s="1368"/>
      <c r="V283" s="1368"/>
      <c r="W283" s="1368"/>
      <c r="X283" s="1368"/>
      <c r="Y283" s="1368"/>
      <c r="Z283" s="1368"/>
      <c r="AA283" s="1368"/>
      <c r="AB283" s="1368"/>
      <c r="AC283" s="1368"/>
      <c r="AD283" s="1368"/>
      <c r="AE283" s="1368"/>
    </row>
    <row r="284" spans="1:31" s="1027" customFormat="1" x14ac:dyDescent="0.2">
      <c r="A284" s="1368"/>
      <c r="B284" s="1368"/>
      <c r="C284" s="1368"/>
      <c r="D284" s="1368"/>
      <c r="E284" s="1368"/>
      <c r="F284" s="1368"/>
      <c r="G284" s="1368"/>
      <c r="H284" s="1368"/>
      <c r="I284" s="1368"/>
      <c r="J284" s="1368"/>
      <c r="K284" s="1368"/>
      <c r="L284" s="1368"/>
      <c r="M284" s="1368"/>
      <c r="N284" s="1368"/>
      <c r="O284" s="1368"/>
      <c r="P284" s="1368"/>
      <c r="Q284" s="1368"/>
      <c r="R284" s="1368"/>
      <c r="S284" s="1368"/>
      <c r="T284" s="1368"/>
      <c r="U284" s="1368"/>
      <c r="V284" s="1368"/>
      <c r="W284" s="1368"/>
      <c r="X284" s="1368"/>
      <c r="Y284" s="1368"/>
      <c r="Z284" s="1368"/>
      <c r="AA284" s="1368"/>
      <c r="AB284" s="1368"/>
      <c r="AC284" s="1368"/>
      <c r="AD284" s="1368"/>
      <c r="AE284" s="1368"/>
    </row>
    <row r="285" spans="1:31" s="1027" customFormat="1" x14ac:dyDescent="0.2">
      <c r="A285" s="1368"/>
      <c r="B285" s="1368"/>
      <c r="C285" s="1368"/>
      <c r="D285" s="1368"/>
      <c r="E285" s="1368"/>
      <c r="F285" s="1368"/>
      <c r="G285" s="1368"/>
      <c r="H285" s="1368"/>
      <c r="I285" s="1368"/>
      <c r="J285" s="1368"/>
      <c r="K285" s="1368"/>
      <c r="L285" s="1368"/>
      <c r="M285" s="1368"/>
      <c r="N285" s="1368"/>
      <c r="O285" s="1368"/>
      <c r="P285" s="1368"/>
      <c r="Q285" s="1368"/>
      <c r="R285" s="1368"/>
      <c r="S285" s="1368"/>
      <c r="T285" s="1368"/>
      <c r="U285" s="1368"/>
      <c r="V285" s="1368"/>
      <c r="W285" s="1368"/>
      <c r="X285" s="1368"/>
      <c r="Y285" s="1368"/>
      <c r="Z285" s="1368"/>
      <c r="AA285" s="1368"/>
      <c r="AB285" s="1368"/>
      <c r="AC285" s="1368"/>
      <c r="AD285" s="1368"/>
      <c r="AE285" s="1368"/>
    </row>
    <row r="286" spans="1:31" s="1027" customFormat="1" x14ac:dyDescent="0.2">
      <c r="A286" s="1368"/>
      <c r="B286" s="1368"/>
      <c r="C286" s="1368"/>
      <c r="D286" s="1368"/>
      <c r="E286" s="1368"/>
      <c r="F286" s="1368"/>
      <c r="G286" s="1368"/>
      <c r="H286" s="1368"/>
      <c r="I286" s="1368"/>
      <c r="J286" s="1368"/>
      <c r="K286" s="1368"/>
      <c r="L286" s="1368"/>
      <c r="M286" s="1368"/>
      <c r="N286" s="1368"/>
      <c r="O286" s="1368"/>
      <c r="P286" s="1368"/>
      <c r="Q286" s="1368"/>
      <c r="R286" s="1368"/>
      <c r="S286" s="1368"/>
      <c r="T286" s="1368"/>
      <c r="U286" s="1368"/>
      <c r="V286" s="1368"/>
      <c r="W286" s="1368"/>
      <c r="X286" s="1368"/>
      <c r="Y286" s="1368"/>
      <c r="Z286" s="1368"/>
      <c r="AA286" s="1368"/>
      <c r="AB286" s="1368"/>
      <c r="AC286" s="1368"/>
      <c r="AD286" s="1368"/>
      <c r="AE286" s="1368"/>
    </row>
    <row r="287" spans="1:31" s="1027" customFormat="1" x14ac:dyDescent="0.2">
      <c r="A287" s="1368"/>
      <c r="B287" s="1368"/>
      <c r="C287" s="1368"/>
      <c r="D287" s="1368"/>
      <c r="E287" s="1368"/>
      <c r="F287" s="1368"/>
      <c r="G287" s="1368"/>
      <c r="H287" s="1368"/>
      <c r="I287" s="1368"/>
      <c r="J287" s="1368"/>
      <c r="K287" s="1368"/>
      <c r="L287" s="1368"/>
      <c r="M287" s="1368"/>
      <c r="N287" s="1368"/>
      <c r="O287" s="1368"/>
      <c r="P287" s="1368"/>
      <c r="Q287" s="1368"/>
      <c r="R287" s="1368"/>
      <c r="S287" s="1368"/>
      <c r="T287" s="1368"/>
      <c r="U287" s="1368"/>
      <c r="V287" s="1368"/>
      <c r="W287" s="1368"/>
      <c r="X287" s="1368"/>
      <c r="Y287" s="1368"/>
      <c r="Z287" s="1368"/>
      <c r="AA287" s="1368"/>
      <c r="AB287" s="1368"/>
      <c r="AC287" s="1368"/>
      <c r="AD287" s="1368"/>
      <c r="AE287" s="1368"/>
    </row>
    <row r="288" spans="1:31" s="1027" customFormat="1" x14ac:dyDescent="0.2">
      <c r="A288" s="1368"/>
      <c r="B288" s="1368"/>
      <c r="C288" s="1368"/>
      <c r="D288" s="1368"/>
      <c r="E288" s="1368"/>
      <c r="F288" s="1368"/>
      <c r="G288" s="1368"/>
      <c r="H288" s="1368"/>
      <c r="I288" s="1368"/>
      <c r="J288" s="1368"/>
      <c r="K288" s="1368"/>
      <c r="L288" s="1368"/>
      <c r="M288" s="1368"/>
      <c r="N288" s="1368"/>
      <c r="O288" s="1368"/>
      <c r="P288" s="1368"/>
      <c r="Q288" s="1368"/>
      <c r="R288" s="1368"/>
      <c r="S288" s="1368"/>
      <c r="T288" s="1368"/>
      <c r="U288" s="1368"/>
      <c r="V288" s="1368"/>
      <c r="W288" s="1368"/>
      <c r="X288" s="1368"/>
      <c r="Y288" s="1368"/>
      <c r="Z288" s="1368"/>
      <c r="AA288" s="1368"/>
      <c r="AB288" s="1368"/>
      <c r="AC288" s="1368"/>
      <c r="AD288" s="1368"/>
      <c r="AE288" s="1368"/>
    </row>
    <row r="289" spans="1:31" s="1027" customFormat="1" x14ac:dyDescent="0.2">
      <c r="A289" s="1368"/>
      <c r="B289" s="1368"/>
      <c r="C289" s="1368"/>
      <c r="D289" s="1368"/>
      <c r="E289" s="1368"/>
      <c r="F289" s="1368"/>
      <c r="G289" s="1368"/>
      <c r="H289" s="1368"/>
      <c r="I289" s="1368"/>
      <c r="J289" s="1368"/>
      <c r="K289" s="1368"/>
      <c r="L289" s="1368"/>
      <c r="M289" s="1368"/>
      <c r="N289" s="1368"/>
      <c r="O289" s="1368"/>
      <c r="P289" s="1368"/>
      <c r="Q289" s="1368"/>
      <c r="R289" s="1368"/>
      <c r="S289" s="1368"/>
      <c r="T289" s="1368"/>
      <c r="U289" s="1368"/>
      <c r="V289" s="1368"/>
      <c r="W289" s="1368"/>
      <c r="X289" s="1368"/>
      <c r="Y289" s="1368"/>
      <c r="Z289" s="1368"/>
      <c r="AA289" s="1368"/>
      <c r="AB289" s="1368"/>
      <c r="AC289" s="1368"/>
      <c r="AD289" s="1368"/>
      <c r="AE289" s="1368"/>
    </row>
    <row r="290" spans="1:31" s="1027" customFormat="1" x14ac:dyDescent="0.2">
      <c r="A290" s="1368"/>
      <c r="B290" s="1368"/>
      <c r="C290" s="1368"/>
      <c r="D290" s="1368"/>
      <c r="E290" s="1368"/>
      <c r="F290" s="1368"/>
      <c r="G290" s="1368"/>
      <c r="H290" s="1368"/>
      <c r="I290" s="1368"/>
      <c r="J290" s="1368"/>
      <c r="K290" s="1368"/>
      <c r="L290" s="1368"/>
      <c r="M290" s="1368"/>
      <c r="N290" s="1368"/>
      <c r="O290" s="1368"/>
      <c r="P290" s="1368"/>
      <c r="Q290" s="1368"/>
      <c r="R290" s="1368"/>
      <c r="S290" s="1368"/>
      <c r="T290" s="1368"/>
      <c r="U290" s="1368"/>
      <c r="V290" s="1368"/>
      <c r="W290" s="1368"/>
      <c r="X290" s="1368"/>
      <c r="Y290" s="1368"/>
      <c r="Z290" s="1368"/>
      <c r="AA290" s="1368"/>
      <c r="AB290" s="1368"/>
      <c r="AC290" s="1368"/>
      <c r="AD290" s="1368"/>
      <c r="AE290" s="1368"/>
    </row>
    <row r="291" spans="1:31" s="1027" customFormat="1" x14ac:dyDescent="0.2">
      <c r="A291" s="1368"/>
      <c r="B291" s="1368"/>
      <c r="C291" s="1368"/>
      <c r="D291" s="1368"/>
      <c r="E291" s="1368"/>
      <c r="F291" s="1368"/>
      <c r="G291" s="1368"/>
      <c r="H291" s="1368"/>
      <c r="I291" s="1368"/>
      <c r="J291" s="1368"/>
      <c r="K291" s="1368"/>
      <c r="L291" s="1368"/>
      <c r="M291" s="1368"/>
      <c r="N291" s="1368"/>
      <c r="O291" s="1368"/>
      <c r="P291" s="1368"/>
      <c r="Q291" s="1368"/>
      <c r="R291" s="1368"/>
      <c r="S291" s="1368"/>
      <c r="T291" s="1368"/>
      <c r="U291" s="1368"/>
      <c r="V291" s="1368"/>
      <c r="W291" s="1368"/>
      <c r="X291" s="1368"/>
      <c r="Y291" s="1368"/>
      <c r="Z291" s="1368"/>
      <c r="AA291" s="1368"/>
      <c r="AB291" s="1368"/>
      <c r="AC291" s="1368"/>
      <c r="AD291" s="1368"/>
      <c r="AE291" s="1368"/>
    </row>
    <row r="292" spans="1:31" s="1027" customFormat="1" x14ac:dyDescent="0.2">
      <c r="A292" s="1368"/>
      <c r="B292" s="1368"/>
      <c r="C292" s="1368"/>
      <c r="D292" s="1368"/>
      <c r="E292" s="1368"/>
      <c r="F292" s="1368"/>
      <c r="G292" s="1368"/>
      <c r="H292" s="1368"/>
      <c r="I292" s="1368"/>
      <c r="J292" s="1368"/>
      <c r="K292" s="1368"/>
      <c r="L292" s="1368"/>
      <c r="M292" s="1368"/>
      <c r="N292" s="1368"/>
      <c r="O292" s="1368"/>
      <c r="P292" s="1368"/>
      <c r="Q292" s="1368"/>
      <c r="R292" s="1368"/>
      <c r="S292" s="1368"/>
      <c r="T292" s="1368"/>
      <c r="U292" s="1368"/>
      <c r="V292" s="1368"/>
      <c r="W292" s="1368"/>
      <c r="X292" s="1368"/>
      <c r="Y292" s="1368"/>
      <c r="Z292" s="1368"/>
      <c r="AA292" s="1368"/>
      <c r="AB292" s="1368"/>
      <c r="AC292" s="1368"/>
      <c r="AD292" s="1368"/>
      <c r="AE292" s="1368"/>
    </row>
    <row r="293" spans="1:31" s="1027" customFormat="1" x14ac:dyDescent="0.2">
      <c r="A293" s="1368"/>
      <c r="B293" s="1368"/>
      <c r="C293" s="1368"/>
      <c r="D293" s="1368"/>
      <c r="E293" s="1368"/>
      <c r="F293" s="1368"/>
      <c r="G293" s="1368"/>
      <c r="H293" s="1368"/>
      <c r="I293" s="1368"/>
      <c r="J293" s="1368"/>
      <c r="K293" s="1368"/>
      <c r="L293" s="1368"/>
      <c r="M293" s="1368"/>
      <c r="N293" s="1368"/>
      <c r="O293" s="1368"/>
      <c r="P293" s="1368"/>
      <c r="Q293" s="1368"/>
      <c r="R293" s="1368"/>
      <c r="S293" s="1368"/>
      <c r="T293" s="1368"/>
      <c r="U293" s="1368"/>
      <c r="V293" s="1368"/>
      <c r="W293" s="1368"/>
      <c r="X293" s="1368"/>
      <c r="Y293" s="1368"/>
      <c r="Z293" s="1368"/>
      <c r="AA293" s="1368"/>
      <c r="AB293" s="1368"/>
      <c r="AC293" s="1368"/>
      <c r="AD293" s="1368"/>
      <c r="AE293" s="1368"/>
    </row>
    <row r="294" spans="1:31" s="1027" customFormat="1" x14ac:dyDescent="0.2">
      <c r="A294" s="1368"/>
      <c r="B294" s="1368"/>
      <c r="C294" s="1368"/>
      <c r="D294" s="1368"/>
      <c r="E294" s="1368"/>
      <c r="F294" s="1368"/>
      <c r="G294" s="1368"/>
      <c r="H294" s="1368"/>
      <c r="I294" s="1368"/>
      <c r="J294" s="1368"/>
      <c r="K294" s="1368"/>
      <c r="L294" s="1368"/>
      <c r="M294" s="1368"/>
      <c r="N294" s="1368"/>
      <c r="O294" s="1368"/>
      <c r="P294" s="1368"/>
      <c r="Q294" s="1368"/>
      <c r="R294" s="1368"/>
      <c r="S294" s="1368"/>
      <c r="T294" s="1368"/>
      <c r="U294" s="1368"/>
      <c r="V294" s="1368"/>
      <c r="W294" s="1368"/>
      <c r="X294" s="1368"/>
      <c r="Y294" s="1368"/>
      <c r="Z294" s="1368"/>
      <c r="AA294" s="1368"/>
      <c r="AB294" s="1368"/>
      <c r="AC294" s="1368"/>
      <c r="AD294" s="1368"/>
      <c r="AE294" s="1368"/>
    </row>
    <row r="295" spans="1:31" s="1027" customFormat="1" x14ac:dyDescent="0.2">
      <c r="A295" s="1368"/>
      <c r="B295" s="1368"/>
      <c r="C295" s="1368"/>
      <c r="D295" s="1368"/>
      <c r="E295" s="1368"/>
      <c r="F295" s="1368"/>
      <c r="G295" s="1368"/>
      <c r="H295" s="1368"/>
      <c r="I295" s="1368"/>
      <c r="J295" s="1368"/>
      <c r="K295" s="1368"/>
      <c r="L295" s="1368"/>
      <c r="M295" s="1368"/>
      <c r="N295" s="1368"/>
      <c r="O295" s="1368"/>
      <c r="P295" s="1368"/>
      <c r="Q295" s="1368"/>
      <c r="R295" s="1368"/>
      <c r="S295" s="1368"/>
      <c r="T295" s="1368"/>
      <c r="U295" s="1368"/>
      <c r="V295" s="1368"/>
      <c r="W295" s="1368"/>
      <c r="X295" s="1368"/>
      <c r="Y295" s="1368"/>
      <c r="Z295" s="1368"/>
      <c r="AA295" s="1368"/>
      <c r="AB295" s="1368"/>
      <c r="AC295" s="1368"/>
      <c r="AD295" s="1368"/>
      <c r="AE295" s="1368"/>
    </row>
    <row r="296" spans="1:31" s="1027" customFormat="1" x14ac:dyDescent="0.2">
      <c r="A296" s="1368"/>
      <c r="B296" s="1368"/>
      <c r="C296" s="1368"/>
      <c r="D296" s="1368"/>
      <c r="E296" s="1368"/>
      <c r="F296" s="1368"/>
      <c r="G296" s="1368"/>
      <c r="H296" s="1368"/>
      <c r="I296" s="1368"/>
      <c r="J296" s="1368"/>
      <c r="K296" s="1368"/>
      <c r="L296" s="1368"/>
      <c r="M296" s="1368"/>
      <c r="N296" s="1368"/>
      <c r="O296" s="1368"/>
      <c r="P296" s="1368"/>
      <c r="Q296" s="1368"/>
      <c r="R296" s="1368"/>
      <c r="S296" s="1368"/>
      <c r="T296" s="1368"/>
      <c r="U296" s="1368"/>
      <c r="V296" s="1368"/>
      <c r="W296" s="1368"/>
      <c r="X296" s="1368"/>
      <c r="Y296" s="1368"/>
      <c r="Z296" s="1368"/>
      <c r="AA296" s="1368"/>
      <c r="AB296" s="1368"/>
      <c r="AC296" s="1368"/>
      <c r="AD296" s="1368"/>
      <c r="AE296" s="1368"/>
    </row>
    <row r="297" spans="1:31" s="1027" customFormat="1" x14ac:dyDescent="0.2">
      <c r="A297" s="1368"/>
      <c r="B297" s="1368"/>
      <c r="C297" s="1368"/>
      <c r="D297" s="1368"/>
      <c r="E297" s="1368"/>
      <c r="F297" s="1368"/>
      <c r="G297" s="1368"/>
      <c r="H297" s="1368"/>
      <c r="I297" s="1368"/>
      <c r="J297" s="1368"/>
      <c r="K297" s="1368"/>
      <c r="L297" s="1368"/>
      <c r="M297" s="1368"/>
      <c r="N297" s="1368"/>
      <c r="O297" s="1368"/>
      <c r="P297" s="1368"/>
      <c r="Q297" s="1368"/>
      <c r="R297" s="1368"/>
      <c r="S297" s="1368"/>
      <c r="T297" s="1368"/>
      <c r="U297" s="1368"/>
      <c r="V297" s="1368"/>
      <c r="W297" s="1368"/>
      <c r="X297" s="1368"/>
      <c r="Y297" s="1368"/>
      <c r="Z297" s="1368"/>
      <c r="AA297" s="1368"/>
      <c r="AB297" s="1368"/>
      <c r="AC297" s="1368"/>
      <c r="AD297" s="1368"/>
      <c r="AE297" s="1368"/>
    </row>
    <row r="298" spans="1:31" s="1027" customFormat="1" x14ac:dyDescent="0.2">
      <c r="A298" s="1368"/>
      <c r="B298" s="1368"/>
      <c r="C298" s="1368"/>
      <c r="D298" s="1368"/>
      <c r="E298" s="1368"/>
      <c r="F298" s="1368"/>
      <c r="G298" s="1368"/>
      <c r="H298" s="1368"/>
      <c r="I298" s="1368"/>
      <c r="J298" s="1368"/>
      <c r="K298" s="1368"/>
      <c r="L298" s="1368"/>
      <c r="M298" s="1368"/>
      <c r="N298" s="1368"/>
      <c r="O298" s="1368"/>
      <c r="P298" s="1368"/>
      <c r="Q298" s="1368"/>
      <c r="R298" s="1368"/>
      <c r="S298" s="1368"/>
      <c r="T298" s="1368"/>
      <c r="U298" s="1368"/>
      <c r="V298" s="1368"/>
      <c r="W298" s="1368"/>
      <c r="X298" s="1368"/>
      <c r="Y298" s="1368"/>
      <c r="Z298" s="1368"/>
      <c r="AA298" s="1368"/>
      <c r="AB298" s="1368"/>
      <c r="AC298" s="1368"/>
      <c r="AD298" s="1368"/>
      <c r="AE298" s="1368"/>
    </row>
    <row r="299" spans="1:31" s="1027" customFormat="1" x14ac:dyDescent="0.2">
      <c r="A299" s="1368"/>
      <c r="B299" s="1368"/>
      <c r="C299" s="1368"/>
      <c r="D299" s="1368"/>
      <c r="E299" s="1368"/>
      <c r="F299" s="1368"/>
      <c r="G299" s="1368"/>
      <c r="H299" s="1368"/>
      <c r="I299" s="1368"/>
      <c r="J299" s="1368"/>
      <c r="K299" s="1368"/>
      <c r="L299" s="1368"/>
      <c r="M299" s="1368"/>
      <c r="N299" s="1368"/>
      <c r="O299" s="1368"/>
      <c r="P299" s="1368"/>
      <c r="Q299" s="1368"/>
      <c r="R299" s="1368"/>
      <c r="S299" s="1368"/>
      <c r="T299" s="1368"/>
      <c r="U299" s="1368"/>
      <c r="V299" s="1368"/>
      <c r="W299" s="1368"/>
      <c r="X299" s="1368"/>
      <c r="Y299" s="1368"/>
      <c r="Z299" s="1368"/>
      <c r="AA299" s="1368"/>
      <c r="AB299" s="1368"/>
      <c r="AC299" s="1368"/>
      <c r="AD299" s="1368"/>
      <c r="AE299" s="1368"/>
    </row>
    <row r="300" spans="1:31" s="1027" customFormat="1" x14ac:dyDescent="0.2">
      <c r="A300" s="1368"/>
      <c r="B300" s="1368"/>
      <c r="C300" s="1368"/>
      <c r="D300" s="1368"/>
      <c r="E300" s="1368"/>
      <c r="F300" s="1368"/>
      <c r="G300" s="1368"/>
      <c r="H300" s="1368"/>
      <c r="I300" s="1368"/>
      <c r="J300" s="1368"/>
      <c r="K300" s="1368"/>
      <c r="L300" s="1368"/>
      <c r="M300" s="1368"/>
      <c r="N300" s="1368"/>
      <c r="O300" s="1368"/>
      <c r="P300" s="1368"/>
      <c r="Q300" s="1368"/>
      <c r="R300" s="1368"/>
      <c r="S300" s="1368"/>
      <c r="T300" s="1368"/>
      <c r="U300" s="1368"/>
      <c r="V300" s="1368"/>
      <c r="W300" s="1368"/>
      <c r="X300" s="1368"/>
      <c r="Y300" s="1368"/>
      <c r="Z300" s="1368"/>
      <c r="AA300" s="1368"/>
      <c r="AB300" s="1368"/>
      <c r="AC300" s="1368"/>
      <c r="AD300" s="1368"/>
      <c r="AE300" s="1368"/>
    </row>
    <row r="301" spans="1:31" s="1027" customFormat="1" x14ac:dyDescent="0.2">
      <c r="A301" s="1368"/>
      <c r="B301" s="1368"/>
      <c r="C301" s="1368"/>
      <c r="D301" s="1368"/>
      <c r="E301" s="1368"/>
      <c r="F301" s="1368"/>
      <c r="G301" s="1368"/>
      <c r="H301" s="1368"/>
      <c r="I301" s="1368"/>
      <c r="J301" s="1368"/>
      <c r="K301" s="1368"/>
      <c r="L301" s="1368"/>
      <c r="M301" s="1368"/>
      <c r="N301" s="1368"/>
      <c r="O301" s="1368"/>
      <c r="P301" s="1368"/>
      <c r="Q301" s="1368"/>
      <c r="R301" s="1368"/>
      <c r="S301" s="1368"/>
      <c r="T301" s="1368"/>
      <c r="U301" s="1368"/>
      <c r="V301" s="1368"/>
      <c r="W301" s="1368"/>
      <c r="X301" s="1368"/>
      <c r="Y301" s="1368"/>
      <c r="Z301" s="1368"/>
      <c r="AA301" s="1368"/>
      <c r="AB301" s="1368"/>
      <c r="AC301" s="1368"/>
      <c r="AD301" s="1368"/>
      <c r="AE301" s="1368"/>
    </row>
    <row r="302" spans="1:31" s="1027" customFormat="1" x14ac:dyDescent="0.2">
      <c r="A302" s="1368"/>
      <c r="B302" s="1368"/>
      <c r="C302" s="1368"/>
      <c r="D302" s="1368"/>
      <c r="E302" s="1368"/>
      <c r="F302" s="1368"/>
      <c r="G302" s="1368"/>
      <c r="H302" s="1368"/>
      <c r="I302" s="1368"/>
      <c r="J302" s="1368"/>
      <c r="K302" s="1368"/>
      <c r="L302" s="1368"/>
      <c r="M302" s="1368"/>
      <c r="N302" s="1368"/>
      <c r="O302" s="1368"/>
      <c r="P302" s="1368"/>
      <c r="Q302" s="1368"/>
      <c r="R302" s="1368"/>
      <c r="S302" s="1368"/>
      <c r="T302" s="1368"/>
      <c r="U302" s="1368"/>
      <c r="V302" s="1368"/>
      <c r="W302" s="1368"/>
      <c r="X302" s="1368"/>
      <c r="Y302" s="1368"/>
      <c r="Z302" s="1368"/>
      <c r="AA302" s="1368"/>
      <c r="AB302" s="1368"/>
      <c r="AC302" s="1368"/>
      <c r="AD302" s="1368"/>
      <c r="AE302" s="1368"/>
    </row>
    <row r="303" spans="1:31" s="1027" customFormat="1" x14ac:dyDescent="0.2">
      <c r="A303" s="1368"/>
      <c r="B303" s="1368"/>
      <c r="C303" s="1368"/>
      <c r="D303" s="1368"/>
      <c r="E303" s="1368"/>
      <c r="F303" s="1368"/>
      <c r="G303" s="1368"/>
      <c r="H303" s="1368"/>
      <c r="I303" s="1368"/>
      <c r="J303" s="1368"/>
      <c r="K303" s="1368"/>
      <c r="L303" s="1368"/>
      <c r="M303" s="1368"/>
      <c r="N303" s="1368"/>
      <c r="O303" s="1368"/>
      <c r="P303" s="1368"/>
      <c r="Q303" s="1368"/>
      <c r="R303" s="1368"/>
      <c r="S303" s="1368"/>
      <c r="T303" s="1368"/>
      <c r="U303" s="1368"/>
      <c r="V303" s="1368"/>
      <c r="W303" s="1368"/>
      <c r="X303" s="1368"/>
      <c r="Y303" s="1368"/>
      <c r="Z303" s="1368"/>
      <c r="AA303" s="1368"/>
      <c r="AB303" s="1368"/>
      <c r="AC303" s="1368"/>
      <c r="AD303" s="1368"/>
      <c r="AE303" s="1368"/>
    </row>
    <row r="304" spans="1:31" s="1027" customFormat="1" x14ac:dyDescent="0.2">
      <c r="A304" s="1368"/>
      <c r="B304" s="1368"/>
      <c r="C304" s="1368"/>
      <c r="D304" s="1368"/>
      <c r="E304" s="1368"/>
      <c r="F304" s="1368"/>
      <c r="G304" s="1368"/>
      <c r="H304" s="1368"/>
      <c r="I304" s="1368"/>
      <c r="J304" s="1368"/>
      <c r="K304" s="1368"/>
      <c r="L304" s="1368"/>
      <c r="M304" s="1368"/>
      <c r="N304" s="1368"/>
      <c r="O304" s="1368"/>
      <c r="P304" s="1368"/>
      <c r="Q304" s="1368"/>
      <c r="R304" s="1368"/>
      <c r="S304" s="1368"/>
      <c r="T304" s="1368"/>
      <c r="U304" s="1368"/>
      <c r="V304" s="1368"/>
      <c r="W304" s="1368"/>
      <c r="X304" s="1368"/>
      <c r="Y304" s="1368"/>
      <c r="Z304" s="1368"/>
      <c r="AA304" s="1368"/>
      <c r="AB304" s="1368"/>
      <c r="AC304" s="1368"/>
      <c r="AD304" s="1368"/>
      <c r="AE304" s="1368"/>
    </row>
    <row r="305" spans="1:31" s="1027" customFormat="1" x14ac:dyDescent="0.2">
      <c r="A305" s="1368"/>
      <c r="B305" s="1368"/>
      <c r="C305" s="1368"/>
      <c r="D305" s="1368"/>
      <c r="E305" s="1368"/>
      <c r="F305" s="1368"/>
      <c r="G305" s="1368"/>
      <c r="H305" s="1368"/>
      <c r="I305" s="1368"/>
      <c r="J305" s="1368"/>
      <c r="K305" s="1368"/>
      <c r="L305" s="1368"/>
      <c r="M305" s="1368"/>
      <c r="N305" s="1368"/>
      <c r="O305" s="1368"/>
      <c r="P305" s="1368"/>
      <c r="Q305" s="1368"/>
      <c r="R305" s="1368"/>
      <c r="S305" s="1368"/>
      <c r="T305" s="1368"/>
      <c r="U305" s="1368"/>
      <c r="V305" s="1368"/>
      <c r="W305" s="1368"/>
      <c r="X305" s="1368"/>
      <c r="Y305" s="1368"/>
      <c r="Z305" s="1368"/>
      <c r="AA305" s="1368"/>
      <c r="AB305" s="1368"/>
      <c r="AC305" s="1368"/>
      <c r="AD305" s="1368"/>
      <c r="AE305" s="1368"/>
    </row>
    <row r="306" spans="1:31" s="1027" customFormat="1" x14ac:dyDescent="0.2">
      <c r="A306" s="1368"/>
      <c r="B306" s="1368"/>
      <c r="C306" s="1368"/>
      <c r="D306" s="1368"/>
      <c r="E306" s="1368"/>
      <c r="F306" s="1368"/>
      <c r="G306" s="1368"/>
      <c r="H306" s="1368"/>
      <c r="I306" s="1368"/>
      <c r="J306" s="1368"/>
      <c r="K306" s="1368"/>
      <c r="L306" s="1368"/>
      <c r="M306" s="1368"/>
      <c r="N306" s="1368"/>
      <c r="O306" s="1368"/>
      <c r="P306" s="1368"/>
      <c r="Q306" s="1368"/>
      <c r="R306" s="1368"/>
      <c r="S306" s="1368"/>
      <c r="T306" s="1368"/>
      <c r="U306" s="1368"/>
      <c r="V306" s="1368"/>
      <c r="W306" s="1368"/>
      <c r="X306" s="1368"/>
      <c r="Y306" s="1368"/>
      <c r="Z306" s="1368"/>
      <c r="AA306" s="1368"/>
      <c r="AB306" s="1368"/>
      <c r="AC306" s="1368"/>
      <c r="AD306" s="1368"/>
      <c r="AE306" s="1368"/>
    </row>
    <row r="307" spans="1:31" s="1027" customFormat="1" x14ac:dyDescent="0.2">
      <c r="A307" s="1368"/>
      <c r="B307" s="1368"/>
      <c r="C307" s="1368"/>
      <c r="D307" s="1368"/>
      <c r="E307" s="1368"/>
      <c r="F307" s="1368"/>
      <c r="G307" s="1368"/>
      <c r="H307" s="1368"/>
      <c r="I307" s="1368"/>
      <c r="J307" s="1368"/>
      <c r="K307" s="1368"/>
      <c r="L307" s="1368"/>
      <c r="M307" s="1368"/>
      <c r="N307" s="1368"/>
      <c r="O307" s="1368"/>
      <c r="P307" s="1368"/>
      <c r="Q307" s="1368"/>
      <c r="R307" s="1368"/>
      <c r="S307" s="1368"/>
      <c r="T307" s="1368"/>
      <c r="U307" s="1368"/>
      <c r="V307" s="1368"/>
      <c r="W307" s="1368"/>
      <c r="X307" s="1368"/>
      <c r="Y307" s="1368"/>
      <c r="Z307" s="1368"/>
      <c r="AA307" s="1368"/>
      <c r="AB307" s="1368"/>
      <c r="AC307" s="1368"/>
      <c r="AD307" s="1368"/>
      <c r="AE307" s="1368"/>
    </row>
    <row r="308" spans="1:31" s="1027" customFormat="1" x14ac:dyDescent="0.2">
      <c r="A308" s="1368"/>
      <c r="B308" s="1368"/>
      <c r="C308" s="1368"/>
      <c r="D308" s="1368"/>
      <c r="E308" s="1368"/>
      <c r="F308" s="1368"/>
      <c r="G308" s="1368"/>
      <c r="H308" s="1368"/>
      <c r="I308" s="1368"/>
      <c r="J308" s="1368"/>
      <c r="K308" s="1368"/>
      <c r="L308" s="1368"/>
      <c r="M308" s="1368"/>
      <c r="N308" s="1368"/>
      <c r="O308" s="1368"/>
      <c r="P308" s="1368"/>
      <c r="Q308" s="1368"/>
      <c r="R308" s="1368"/>
      <c r="S308" s="1368"/>
      <c r="T308" s="1368"/>
      <c r="U308" s="1368"/>
      <c r="V308" s="1368"/>
      <c r="W308" s="1368"/>
      <c r="X308" s="1368"/>
      <c r="Y308" s="1368"/>
      <c r="Z308" s="1368"/>
      <c r="AA308" s="1368"/>
      <c r="AB308" s="1368"/>
      <c r="AC308" s="1368"/>
      <c r="AD308" s="1368"/>
      <c r="AE308" s="1368"/>
    </row>
    <row r="309" spans="1:31" s="1027" customFormat="1" x14ac:dyDescent="0.2">
      <c r="A309" s="1368"/>
      <c r="B309" s="1368"/>
      <c r="C309" s="1368"/>
      <c r="D309" s="1368"/>
      <c r="E309" s="1368"/>
      <c r="F309" s="1368"/>
      <c r="G309" s="1368"/>
      <c r="H309" s="1368"/>
      <c r="I309" s="1368"/>
      <c r="J309" s="1368"/>
      <c r="K309" s="1368"/>
      <c r="L309" s="1368"/>
      <c r="M309" s="1368"/>
      <c r="N309" s="1368"/>
      <c r="O309" s="1368"/>
      <c r="P309" s="1368"/>
      <c r="Q309" s="1368"/>
      <c r="R309" s="1368"/>
      <c r="S309" s="1368"/>
      <c r="T309" s="1368"/>
      <c r="U309" s="1368"/>
      <c r="V309" s="1368"/>
      <c r="W309" s="1368"/>
      <c r="X309" s="1368"/>
      <c r="Y309" s="1368"/>
      <c r="Z309" s="1368"/>
      <c r="AA309" s="1368"/>
      <c r="AB309" s="1368"/>
      <c r="AC309" s="1368"/>
      <c r="AD309" s="1368"/>
      <c r="AE309" s="1368"/>
    </row>
    <row r="310" spans="1:31" s="1027" customFormat="1" x14ac:dyDescent="0.2">
      <c r="A310" s="1368"/>
      <c r="B310" s="1368"/>
      <c r="C310" s="1368"/>
      <c r="D310" s="1368"/>
      <c r="E310" s="1368"/>
      <c r="F310" s="1368"/>
      <c r="G310" s="1368"/>
      <c r="H310" s="1368"/>
      <c r="I310" s="1368"/>
      <c r="J310" s="1368"/>
      <c r="K310" s="1368"/>
      <c r="L310" s="1368"/>
      <c r="M310" s="1368"/>
      <c r="N310" s="1368"/>
      <c r="O310" s="1368"/>
      <c r="P310" s="1368"/>
      <c r="Q310" s="1368"/>
      <c r="R310" s="1368"/>
      <c r="S310" s="1368"/>
      <c r="T310" s="1368"/>
      <c r="U310" s="1368"/>
      <c r="V310" s="1368"/>
      <c r="W310" s="1368"/>
      <c r="X310" s="1368"/>
      <c r="Y310" s="1368"/>
      <c r="Z310" s="1368"/>
      <c r="AA310" s="1368"/>
      <c r="AB310" s="1368"/>
      <c r="AC310" s="1368"/>
      <c r="AD310" s="1368"/>
      <c r="AE310" s="1368"/>
    </row>
    <row r="311" spans="1:31" s="1027" customFormat="1" x14ac:dyDescent="0.2">
      <c r="A311" s="1368"/>
      <c r="B311" s="1368"/>
      <c r="C311" s="1368"/>
      <c r="D311" s="1368"/>
      <c r="E311" s="1368"/>
      <c r="F311" s="1368"/>
      <c r="G311" s="1368"/>
      <c r="H311" s="1368"/>
      <c r="I311" s="1368"/>
      <c r="J311" s="1368"/>
      <c r="K311" s="1368"/>
      <c r="L311" s="1368"/>
      <c r="M311" s="1368"/>
      <c r="N311" s="1368"/>
      <c r="O311" s="1368"/>
      <c r="P311" s="1368"/>
      <c r="Q311" s="1368"/>
      <c r="R311" s="1368"/>
      <c r="S311" s="1368"/>
      <c r="T311" s="1368"/>
      <c r="U311" s="1368"/>
      <c r="V311" s="1368"/>
      <c r="W311" s="1368"/>
      <c r="X311" s="1368"/>
      <c r="Y311" s="1368"/>
      <c r="Z311" s="1368"/>
      <c r="AA311" s="1368"/>
      <c r="AB311" s="1368"/>
      <c r="AC311" s="1368"/>
      <c r="AD311" s="1368"/>
      <c r="AE311" s="1368"/>
    </row>
    <row r="312" spans="1:31" s="1027" customFormat="1" x14ac:dyDescent="0.2">
      <c r="A312" s="1368"/>
      <c r="B312" s="1368"/>
      <c r="C312" s="1368"/>
      <c r="D312" s="1368"/>
      <c r="E312" s="1368"/>
      <c r="F312" s="1368"/>
      <c r="G312" s="1368"/>
      <c r="H312" s="1368"/>
      <c r="I312" s="1368"/>
      <c r="J312" s="1368"/>
      <c r="K312" s="1368"/>
      <c r="L312" s="1368"/>
      <c r="M312" s="1368"/>
      <c r="N312" s="1368"/>
      <c r="O312" s="1368"/>
      <c r="P312" s="1368"/>
      <c r="Q312" s="1368"/>
      <c r="R312" s="1368"/>
      <c r="S312" s="1368"/>
      <c r="T312" s="1368"/>
      <c r="U312" s="1368"/>
      <c r="V312" s="1368"/>
      <c r="W312" s="1368"/>
      <c r="X312" s="1368"/>
      <c r="Y312" s="1368"/>
      <c r="Z312" s="1368"/>
      <c r="AA312" s="1368"/>
      <c r="AB312" s="1368"/>
      <c r="AC312" s="1368"/>
      <c r="AD312" s="1368"/>
      <c r="AE312" s="1368"/>
    </row>
    <row r="313" spans="1:31" s="1027" customFormat="1" x14ac:dyDescent="0.2">
      <c r="A313" s="1368"/>
      <c r="B313" s="1368"/>
      <c r="C313" s="1368"/>
      <c r="D313" s="1368"/>
      <c r="E313" s="1368"/>
      <c r="F313" s="1368"/>
      <c r="G313" s="1368"/>
      <c r="H313" s="1368"/>
      <c r="I313" s="1368"/>
      <c r="J313" s="1368"/>
      <c r="K313" s="1368"/>
      <c r="L313" s="1368"/>
      <c r="M313" s="1368"/>
      <c r="N313" s="1368"/>
      <c r="O313" s="1368"/>
      <c r="P313" s="1368"/>
      <c r="Q313" s="1368"/>
      <c r="R313" s="1368"/>
      <c r="S313" s="1368"/>
      <c r="T313" s="1368"/>
      <c r="U313" s="1368"/>
      <c r="V313" s="1368"/>
      <c r="W313" s="1368"/>
      <c r="X313" s="1368"/>
      <c r="Y313" s="1368"/>
      <c r="Z313" s="1368"/>
      <c r="AA313" s="1368"/>
      <c r="AB313" s="1368"/>
      <c r="AC313" s="1368"/>
      <c r="AD313" s="1368"/>
      <c r="AE313" s="1368"/>
    </row>
    <row r="314" spans="1:31" s="1027" customFormat="1" x14ac:dyDescent="0.2">
      <c r="A314" s="1368"/>
      <c r="B314" s="1368"/>
      <c r="C314" s="1368"/>
      <c r="D314" s="1368"/>
      <c r="E314" s="1368"/>
      <c r="F314" s="1368"/>
      <c r="G314" s="1368"/>
      <c r="H314" s="1368"/>
      <c r="I314" s="1368"/>
      <c r="J314" s="1368"/>
      <c r="K314" s="1368"/>
      <c r="L314" s="1368"/>
      <c r="M314" s="1368"/>
      <c r="N314" s="1368"/>
      <c r="O314" s="1368"/>
      <c r="P314" s="1368"/>
      <c r="Q314" s="1368"/>
      <c r="R314" s="1368"/>
      <c r="S314" s="1368"/>
      <c r="T314" s="1368"/>
      <c r="U314" s="1368"/>
      <c r="V314" s="1368"/>
      <c r="W314" s="1368"/>
      <c r="X314" s="1368"/>
      <c r="Y314" s="1368"/>
      <c r="Z314" s="1368"/>
      <c r="AA314" s="1368"/>
      <c r="AB314" s="1368"/>
      <c r="AC314" s="1368"/>
      <c r="AD314" s="1368"/>
      <c r="AE314" s="1368"/>
    </row>
    <row r="315" spans="1:31" s="1027" customFormat="1" x14ac:dyDescent="0.2">
      <c r="A315" s="1368"/>
      <c r="B315" s="1368"/>
      <c r="C315" s="1368"/>
      <c r="D315" s="1368"/>
      <c r="E315" s="1368"/>
      <c r="F315" s="1368"/>
      <c r="G315" s="1368"/>
      <c r="H315" s="1368"/>
      <c r="I315" s="1368"/>
      <c r="J315" s="1368"/>
      <c r="K315" s="1368"/>
      <c r="L315" s="1368"/>
      <c r="M315" s="1368"/>
      <c r="N315" s="1368"/>
      <c r="O315" s="1368"/>
      <c r="P315" s="1368"/>
      <c r="Q315" s="1368"/>
      <c r="R315" s="1368"/>
      <c r="S315" s="1368"/>
      <c r="T315" s="1368"/>
      <c r="U315" s="1368"/>
      <c r="V315" s="1368"/>
      <c r="W315" s="1368"/>
      <c r="X315" s="1368"/>
      <c r="Y315" s="1368"/>
      <c r="Z315" s="1368"/>
      <c r="AA315" s="1368"/>
      <c r="AB315" s="1368"/>
      <c r="AC315" s="1368"/>
      <c r="AD315" s="1368"/>
      <c r="AE315" s="1368"/>
    </row>
    <row r="316" spans="1:31" s="1027" customFormat="1" x14ac:dyDescent="0.2">
      <c r="A316" s="1368"/>
      <c r="B316" s="1368"/>
      <c r="C316" s="1368"/>
      <c r="D316" s="1368"/>
      <c r="E316" s="1368"/>
      <c r="F316" s="1368"/>
      <c r="G316" s="1368"/>
      <c r="H316" s="1368"/>
      <c r="I316" s="1368"/>
      <c r="J316" s="1368"/>
      <c r="K316" s="1368"/>
      <c r="L316" s="1368"/>
      <c r="M316" s="1368"/>
      <c r="N316" s="1368"/>
      <c r="O316" s="1368"/>
      <c r="P316" s="1368"/>
      <c r="Q316" s="1368"/>
      <c r="R316" s="1368"/>
      <c r="S316" s="1368"/>
      <c r="T316" s="1368"/>
      <c r="U316" s="1368"/>
      <c r="V316" s="1368"/>
      <c r="W316" s="1368"/>
      <c r="X316" s="1368"/>
      <c r="Y316" s="1368"/>
      <c r="Z316" s="1368"/>
      <c r="AA316" s="1368"/>
      <c r="AB316" s="1368"/>
      <c r="AC316" s="1368"/>
      <c r="AD316" s="1368"/>
      <c r="AE316" s="1368"/>
    </row>
    <row r="317" spans="1:31" s="1027" customFormat="1" x14ac:dyDescent="0.2">
      <c r="A317" s="1368"/>
      <c r="B317" s="1368"/>
      <c r="C317" s="1368"/>
      <c r="D317" s="1368"/>
      <c r="E317" s="1368"/>
      <c r="F317" s="1368"/>
      <c r="G317" s="1368"/>
      <c r="H317" s="1368"/>
      <c r="I317" s="1368"/>
      <c r="J317" s="1368"/>
      <c r="K317" s="1368"/>
      <c r="L317" s="1368"/>
      <c r="M317" s="1368"/>
      <c r="N317" s="1368"/>
      <c r="O317" s="1368"/>
      <c r="P317" s="1368"/>
      <c r="Q317" s="1368"/>
      <c r="R317" s="1368"/>
      <c r="S317" s="1368"/>
      <c r="T317" s="1368"/>
      <c r="U317" s="1368"/>
      <c r="V317" s="1368"/>
      <c r="W317" s="1368"/>
      <c r="X317" s="1368"/>
      <c r="Y317" s="1368"/>
      <c r="Z317" s="1368"/>
      <c r="AA317" s="1368"/>
      <c r="AB317" s="1368"/>
      <c r="AC317" s="1368"/>
      <c r="AD317" s="1368"/>
      <c r="AE317" s="1368"/>
    </row>
    <row r="318" spans="1:31" s="1027" customFormat="1" x14ac:dyDescent="0.2">
      <c r="A318" s="1368"/>
      <c r="B318" s="1368"/>
      <c r="C318" s="1368"/>
      <c r="D318" s="1368"/>
      <c r="E318" s="1368"/>
      <c r="F318" s="1368"/>
      <c r="G318" s="1368"/>
      <c r="H318" s="1368"/>
      <c r="I318" s="1368"/>
      <c r="J318" s="1368"/>
      <c r="K318" s="1368"/>
      <c r="L318" s="1368"/>
      <c r="M318" s="1368"/>
      <c r="N318" s="1368"/>
      <c r="O318" s="1368"/>
      <c r="P318" s="1368"/>
      <c r="Q318" s="1368"/>
      <c r="R318" s="1368"/>
      <c r="S318" s="1368"/>
      <c r="T318" s="1368"/>
      <c r="U318" s="1368"/>
      <c r="V318" s="1368"/>
      <c r="W318" s="1368"/>
      <c r="X318" s="1368"/>
      <c r="Y318" s="1368"/>
      <c r="Z318" s="1368"/>
      <c r="AA318" s="1368"/>
      <c r="AB318" s="1368"/>
      <c r="AC318" s="1368"/>
      <c r="AD318" s="1368"/>
      <c r="AE318" s="1368"/>
    </row>
    <row r="319" spans="1:31" s="1027" customFormat="1" x14ac:dyDescent="0.2">
      <c r="A319" s="1368"/>
      <c r="B319" s="1368"/>
      <c r="C319" s="1368"/>
      <c r="D319" s="1368"/>
      <c r="E319" s="1368"/>
      <c r="F319" s="1368"/>
      <c r="G319" s="1368"/>
      <c r="H319" s="1368"/>
      <c r="I319" s="1368"/>
      <c r="J319" s="1368"/>
      <c r="K319" s="1368"/>
      <c r="L319" s="1368"/>
      <c r="M319" s="1368"/>
      <c r="N319" s="1368"/>
      <c r="O319" s="1368"/>
      <c r="P319" s="1368"/>
      <c r="Q319" s="1368"/>
      <c r="R319" s="1368"/>
      <c r="S319" s="1368"/>
      <c r="T319" s="1368"/>
      <c r="U319" s="1368"/>
      <c r="V319" s="1368"/>
      <c r="W319" s="1368"/>
      <c r="X319" s="1368"/>
      <c r="Y319" s="1368"/>
      <c r="Z319" s="1368"/>
      <c r="AA319" s="1368"/>
      <c r="AB319" s="1368"/>
      <c r="AC319" s="1368"/>
      <c r="AD319" s="1368"/>
      <c r="AE319" s="1368"/>
    </row>
    <row r="320" spans="1:31" s="1027" customFormat="1" x14ac:dyDescent="0.2">
      <c r="A320" s="1368"/>
      <c r="B320" s="1368"/>
      <c r="C320" s="1368"/>
      <c r="D320" s="1368"/>
      <c r="E320" s="1368"/>
      <c r="F320" s="1368"/>
      <c r="G320" s="1368"/>
      <c r="H320" s="1368"/>
      <c r="I320" s="1368"/>
      <c r="J320" s="1368"/>
      <c r="K320" s="1368"/>
      <c r="L320" s="1368"/>
      <c r="M320" s="1368"/>
      <c r="N320" s="1368"/>
      <c r="O320" s="1368"/>
      <c r="P320" s="1368"/>
      <c r="Q320" s="1368"/>
      <c r="R320" s="1368"/>
      <c r="S320" s="1368"/>
      <c r="T320" s="1368"/>
      <c r="U320" s="1368"/>
      <c r="V320" s="1368"/>
      <c r="W320" s="1368"/>
      <c r="X320" s="1368"/>
      <c r="Y320" s="1368"/>
      <c r="Z320" s="1368"/>
      <c r="AA320" s="1368"/>
      <c r="AB320" s="1368"/>
      <c r="AC320" s="1368"/>
      <c r="AD320" s="1368"/>
      <c r="AE320" s="1368"/>
    </row>
    <row r="321" spans="1:31" s="1027" customFormat="1" x14ac:dyDescent="0.2">
      <c r="A321" s="1368"/>
      <c r="B321" s="1368"/>
      <c r="C321" s="1368"/>
      <c r="D321" s="1368"/>
      <c r="E321" s="1368"/>
      <c r="F321" s="1368"/>
      <c r="G321" s="1368"/>
      <c r="H321" s="1368"/>
      <c r="I321" s="1368"/>
      <c r="J321" s="1368"/>
      <c r="K321" s="1368"/>
      <c r="L321" s="1368"/>
      <c r="M321" s="1368"/>
      <c r="N321" s="1368"/>
      <c r="O321" s="1368"/>
      <c r="P321" s="1368"/>
      <c r="Q321" s="1368"/>
      <c r="R321" s="1368"/>
      <c r="S321" s="1368"/>
      <c r="T321" s="1368"/>
      <c r="U321" s="1368"/>
      <c r="V321" s="1368"/>
      <c r="W321" s="1368"/>
      <c r="X321" s="1368"/>
      <c r="Y321" s="1368"/>
      <c r="Z321" s="1368"/>
      <c r="AA321" s="1368"/>
      <c r="AB321" s="1368"/>
      <c r="AC321" s="1368"/>
      <c r="AD321" s="1368"/>
      <c r="AE321" s="1368"/>
    </row>
    <row r="322" spans="1:31" s="1027" customFormat="1" x14ac:dyDescent="0.2">
      <c r="A322" s="1368"/>
      <c r="B322" s="1368"/>
      <c r="C322" s="1368"/>
      <c r="D322" s="1368"/>
      <c r="E322" s="1368"/>
      <c r="F322" s="1368"/>
      <c r="G322" s="1368"/>
      <c r="H322" s="1368"/>
      <c r="I322" s="1368"/>
      <c r="J322" s="1368"/>
      <c r="K322" s="1368"/>
      <c r="L322" s="1368"/>
      <c r="M322" s="1368"/>
      <c r="N322" s="1368"/>
      <c r="O322" s="1368"/>
      <c r="P322" s="1368"/>
      <c r="Q322" s="1368"/>
      <c r="R322" s="1368"/>
      <c r="S322" s="1368"/>
      <c r="T322" s="1368"/>
      <c r="U322" s="1368"/>
      <c r="V322" s="1368"/>
      <c r="W322" s="1368"/>
      <c r="X322" s="1368"/>
      <c r="Y322" s="1368"/>
      <c r="Z322" s="1368"/>
      <c r="AA322" s="1368"/>
      <c r="AB322" s="1368"/>
      <c r="AC322" s="1368"/>
      <c r="AD322" s="1368"/>
      <c r="AE322" s="1368"/>
    </row>
    <row r="323" spans="1:31" s="1027" customFormat="1" x14ac:dyDescent="0.2">
      <c r="A323" s="1368"/>
      <c r="B323" s="1368"/>
      <c r="C323" s="1368"/>
      <c r="D323" s="1368"/>
      <c r="E323" s="1368"/>
      <c r="F323" s="1368"/>
      <c r="G323" s="1368"/>
      <c r="H323" s="1368"/>
      <c r="I323" s="1368"/>
      <c r="J323" s="1368"/>
      <c r="K323" s="1368"/>
      <c r="L323" s="1368"/>
      <c r="M323" s="1368"/>
      <c r="N323" s="1368"/>
      <c r="O323" s="1368"/>
      <c r="P323" s="1368"/>
      <c r="Q323" s="1368"/>
      <c r="R323" s="1368"/>
      <c r="S323" s="1368"/>
      <c r="T323" s="1368"/>
      <c r="U323" s="1368"/>
      <c r="V323" s="1368"/>
      <c r="W323" s="1368"/>
      <c r="X323" s="1368"/>
      <c r="Y323" s="1368"/>
      <c r="Z323" s="1368"/>
      <c r="AA323" s="1368"/>
      <c r="AB323" s="1368"/>
      <c r="AC323" s="1368"/>
      <c r="AD323" s="1368"/>
      <c r="AE323" s="1368"/>
    </row>
    <row r="324" spans="1:31" s="1027" customFormat="1" x14ac:dyDescent="0.2">
      <c r="A324" s="1368"/>
      <c r="B324" s="1368"/>
      <c r="C324" s="1368"/>
      <c r="D324" s="1368"/>
      <c r="E324" s="1368"/>
      <c r="F324" s="1368"/>
      <c r="G324" s="1368"/>
      <c r="H324" s="1368"/>
      <c r="I324" s="1368"/>
      <c r="J324" s="1368"/>
      <c r="K324" s="1368"/>
      <c r="L324" s="1368"/>
      <c r="M324" s="1368"/>
      <c r="N324" s="1368"/>
      <c r="O324" s="1368"/>
      <c r="P324" s="1368"/>
      <c r="Q324" s="1368"/>
      <c r="R324" s="1368"/>
      <c r="S324" s="1368"/>
      <c r="T324" s="1368"/>
      <c r="U324" s="1368"/>
      <c r="V324" s="1368"/>
      <c r="W324" s="1368"/>
      <c r="X324" s="1368"/>
      <c r="Y324" s="1368"/>
      <c r="Z324" s="1368"/>
      <c r="AA324" s="1368"/>
      <c r="AB324" s="1368"/>
      <c r="AC324" s="1368"/>
      <c r="AD324" s="1368"/>
      <c r="AE324" s="1368"/>
    </row>
    <row r="325" spans="1:31" s="1027" customFormat="1" x14ac:dyDescent="0.2">
      <c r="A325" s="1368"/>
      <c r="B325" s="1368"/>
      <c r="C325" s="1368"/>
      <c r="D325" s="1368"/>
      <c r="E325" s="1368"/>
      <c r="F325" s="1368"/>
      <c r="G325" s="1368"/>
      <c r="H325" s="1368"/>
      <c r="I325" s="1368"/>
      <c r="J325" s="1368"/>
      <c r="K325" s="1368"/>
      <c r="L325" s="1368"/>
      <c r="M325" s="1368"/>
      <c r="N325" s="1368"/>
      <c r="O325" s="1368"/>
      <c r="P325" s="1368"/>
      <c r="Q325" s="1368"/>
      <c r="R325" s="1368"/>
      <c r="S325" s="1368"/>
      <c r="T325" s="1368"/>
      <c r="U325" s="1368"/>
      <c r="V325" s="1368"/>
      <c r="W325" s="1368"/>
      <c r="X325" s="1368"/>
      <c r="Y325" s="1368"/>
      <c r="Z325" s="1368"/>
      <c r="AA325" s="1368"/>
      <c r="AB325" s="1368"/>
      <c r="AC325" s="1368"/>
      <c r="AD325" s="1368"/>
      <c r="AE325" s="1368"/>
    </row>
    <row r="326" spans="1:31" s="1027" customFormat="1" x14ac:dyDescent="0.2">
      <c r="A326" s="1368"/>
      <c r="B326" s="1368"/>
      <c r="C326" s="1368"/>
      <c r="D326" s="1368"/>
      <c r="E326" s="1368"/>
      <c r="F326" s="1368"/>
      <c r="G326" s="1368"/>
      <c r="H326" s="1368"/>
      <c r="I326" s="1368"/>
      <c r="J326" s="1368"/>
      <c r="K326" s="1368"/>
      <c r="L326" s="1368"/>
      <c r="M326" s="1368"/>
      <c r="N326" s="1368"/>
      <c r="O326" s="1368"/>
      <c r="P326" s="1368"/>
      <c r="Q326" s="1368"/>
      <c r="R326" s="1368"/>
      <c r="S326" s="1368"/>
      <c r="T326" s="1368"/>
      <c r="U326" s="1368"/>
      <c r="V326" s="1368"/>
      <c r="W326" s="1368"/>
      <c r="X326" s="1368"/>
      <c r="Y326" s="1368"/>
      <c r="Z326" s="1368"/>
      <c r="AA326" s="1368"/>
      <c r="AB326" s="1368"/>
      <c r="AC326" s="1368"/>
      <c r="AD326" s="1368"/>
      <c r="AE326" s="1368"/>
    </row>
    <row r="327" spans="1:31" s="1027" customFormat="1" x14ac:dyDescent="0.2">
      <c r="A327" s="1368"/>
      <c r="B327" s="1368"/>
      <c r="C327" s="1368"/>
      <c r="D327" s="1368"/>
      <c r="E327" s="1368"/>
      <c r="F327" s="1368"/>
      <c r="G327" s="1368"/>
      <c r="H327" s="1368"/>
      <c r="I327" s="1368"/>
      <c r="J327" s="1368"/>
      <c r="K327" s="1368"/>
      <c r="L327" s="1368"/>
      <c r="M327" s="1368"/>
      <c r="N327" s="1368"/>
      <c r="O327" s="1368"/>
      <c r="P327" s="1368"/>
      <c r="Q327" s="1368"/>
      <c r="R327" s="1368"/>
      <c r="S327" s="1368"/>
      <c r="T327" s="1368"/>
      <c r="U327" s="1368"/>
      <c r="V327" s="1368"/>
      <c r="W327" s="1368"/>
      <c r="X327" s="1368"/>
      <c r="Y327" s="1368"/>
      <c r="Z327" s="1368"/>
      <c r="AA327" s="1368"/>
      <c r="AB327" s="1368"/>
      <c r="AC327" s="1368"/>
      <c r="AD327" s="1368"/>
      <c r="AE327" s="1368"/>
    </row>
    <row r="328" spans="1:31" s="1027" customFormat="1" x14ac:dyDescent="0.2">
      <c r="A328" s="1368"/>
      <c r="B328" s="1368"/>
      <c r="C328" s="1368"/>
      <c r="D328" s="1368"/>
      <c r="E328" s="1368"/>
      <c r="F328" s="1368"/>
      <c r="G328" s="1368"/>
      <c r="H328" s="1368"/>
      <c r="I328" s="1368"/>
      <c r="J328" s="1368"/>
      <c r="K328" s="1368"/>
      <c r="L328" s="1368"/>
      <c r="M328" s="1368"/>
      <c r="N328" s="1368"/>
      <c r="O328" s="1368"/>
      <c r="P328" s="1368"/>
      <c r="Q328" s="1368"/>
      <c r="R328" s="1368"/>
      <c r="S328" s="1368"/>
      <c r="T328" s="1368"/>
      <c r="U328" s="1368"/>
      <c r="V328" s="1368"/>
      <c r="W328" s="1368"/>
      <c r="X328" s="1368"/>
      <c r="Y328" s="1368"/>
      <c r="Z328" s="1368"/>
      <c r="AA328" s="1368"/>
      <c r="AB328" s="1368"/>
      <c r="AC328" s="1368"/>
      <c r="AD328" s="1368"/>
      <c r="AE328" s="1368"/>
    </row>
    <row r="329" spans="1:31" s="1027" customFormat="1" x14ac:dyDescent="0.2">
      <c r="A329" s="1368"/>
      <c r="B329" s="1368"/>
      <c r="C329" s="1368"/>
      <c r="D329" s="1368"/>
      <c r="E329" s="1368"/>
      <c r="F329" s="1368"/>
      <c r="G329" s="1368"/>
      <c r="H329" s="1368"/>
      <c r="I329" s="1368"/>
      <c r="J329" s="1368"/>
      <c r="K329" s="1368"/>
      <c r="L329" s="1368"/>
      <c r="M329" s="1368"/>
      <c r="N329" s="1368"/>
      <c r="O329" s="1368"/>
      <c r="P329" s="1368"/>
      <c r="Q329" s="1368"/>
      <c r="R329" s="1368"/>
      <c r="S329" s="1368"/>
      <c r="T329" s="1368"/>
      <c r="U329" s="1368"/>
      <c r="V329" s="1368"/>
      <c r="W329" s="1368"/>
      <c r="X329" s="1368"/>
      <c r="Y329" s="1368"/>
      <c r="Z329" s="1368"/>
      <c r="AA329" s="1368"/>
      <c r="AB329" s="1368"/>
      <c r="AC329" s="1368"/>
      <c r="AD329" s="1368"/>
      <c r="AE329" s="1368"/>
    </row>
    <row r="330" spans="1:31" s="1027" customFormat="1" x14ac:dyDescent="0.2">
      <c r="A330" s="1368"/>
      <c r="B330" s="1368"/>
      <c r="C330" s="1368"/>
      <c r="D330" s="1368"/>
      <c r="E330" s="1368"/>
      <c r="F330" s="1368"/>
      <c r="G330" s="1368"/>
      <c r="H330" s="1368"/>
      <c r="I330" s="1368"/>
      <c r="J330" s="1368"/>
      <c r="K330" s="1368"/>
      <c r="L330" s="1368"/>
      <c r="M330" s="1368"/>
      <c r="N330" s="1368"/>
      <c r="O330" s="1368"/>
      <c r="P330" s="1368"/>
      <c r="Q330" s="1368"/>
      <c r="R330" s="1368"/>
      <c r="S330" s="1368"/>
      <c r="T330" s="1368"/>
      <c r="U330" s="1368"/>
      <c r="V330" s="1368"/>
      <c r="W330" s="1368"/>
      <c r="X330" s="1368"/>
      <c r="Y330" s="1368"/>
      <c r="Z330" s="1368"/>
      <c r="AA330" s="1368"/>
      <c r="AB330" s="1368"/>
      <c r="AC330" s="1368"/>
      <c r="AD330" s="1368"/>
      <c r="AE330" s="1368"/>
    </row>
    <row r="331" spans="1:31" s="1027" customFormat="1" x14ac:dyDescent="0.2">
      <c r="A331" s="1368"/>
      <c r="B331" s="1368"/>
      <c r="C331" s="1368"/>
      <c r="D331" s="1368"/>
      <c r="E331" s="1368"/>
      <c r="F331" s="1368"/>
      <c r="G331" s="1368"/>
      <c r="H331" s="1368"/>
      <c r="I331" s="1368"/>
      <c r="J331" s="1368"/>
      <c r="K331" s="1368"/>
      <c r="L331" s="1368"/>
      <c r="M331" s="1368"/>
      <c r="N331" s="1368"/>
      <c r="O331" s="1368"/>
      <c r="P331" s="1368"/>
      <c r="Q331" s="1368"/>
      <c r="R331" s="1368"/>
      <c r="S331" s="1368"/>
      <c r="T331" s="1368"/>
      <c r="U331" s="1368"/>
      <c r="V331" s="1368"/>
      <c r="W331" s="1368"/>
      <c r="X331" s="1368"/>
      <c r="Y331" s="1368"/>
      <c r="Z331" s="1368"/>
      <c r="AA331" s="1368"/>
      <c r="AB331" s="1368"/>
      <c r="AC331" s="1368"/>
      <c r="AD331" s="1368"/>
      <c r="AE331" s="1368"/>
    </row>
    <row r="332" spans="1:31" s="1027" customFormat="1" x14ac:dyDescent="0.2">
      <c r="A332" s="1368"/>
      <c r="B332" s="1368"/>
      <c r="C332" s="1368"/>
      <c r="D332" s="1368"/>
      <c r="E332" s="1368"/>
      <c r="F332" s="1368"/>
      <c r="G332" s="1368"/>
      <c r="H332" s="1368"/>
      <c r="I332" s="1368"/>
      <c r="J332" s="1368"/>
      <c r="K332" s="1368"/>
      <c r="L332" s="1368"/>
      <c r="M332" s="1368"/>
      <c r="N332" s="1368"/>
      <c r="O332" s="1368"/>
      <c r="P332" s="1368"/>
      <c r="Q332" s="1368"/>
      <c r="R332" s="1368"/>
      <c r="S332" s="1368"/>
      <c r="T332" s="1368"/>
      <c r="U332" s="1368"/>
      <c r="V332" s="1368"/>
      <c r="W332" s="1368"/>
      <c r="X332" s="1368"/>
      <c r="Y332" s="1368"/>
      <c r="Z332" s="1368"/>
      <c r="AA332" s="1368"/>
      <c r="AB332" s="1368"/>
      <c r="AC332" s="1368"/>
      <c r="AD332" s="1368"/>
      <c r="AE332" s="1368"/>
    </row>
    <row r="333" spans="1:31" s="1027" customFormat="1" x14ac:dyDescent="0.2">
      <c r="A333" s="1368"/>
      <c r="B333" s="1368"/>
      <c r="C333" s="1368"/>
      <c r="D333" s="1368"/>
      <c r="E333" s="1368"/>
      <c r="F333" s="1368"/>
      <c r="G333" s="1368"/>
      <c r="H333" s="1368"/>
      <c r="I333" s="1368"/>
      <c r="J333" s="1368"/>
      <c r="K333" s="1368"/>
      <c r="L333" s="1368"/>
      <c r="M333" s="1368"/>
      <c r="N333" s="1368"/>
      <c r="O333" s="1368"/>
      <c r="P333" s="1368"/>
      <c r="Q333" s="1368"/>
      <c r="R333" s="1368"/>
      <c r="S333" s="1368"/>
      <c r="T333" s="1368"/>
      <c r="U333" s="1368"/>
      <c r="V333" s="1368"/>
      <c r="W333" s="1368"/>
      <c r="X333" s="1368"/>
      <c r="Y333" s="1368"/>
      <c r="Z333" s="1368"/>
      <c r="AA333" s="1368"/>
      <c r="AB333" s="1368"/>
      <c r="AC333" s="1368"/>
      <c r="AD333" s="1368"/>
      <c r="AE333" s="1368"/>
    </row>
    <row r="334" spans="1:31" s="1027" customFormat="1" x14ac:dyDescent="0.2">
      <c r="A334" s="1368"/>
      <c r="B334" s="1368"/>
      <c r="C334" s="1368"/>
      <c r="D334" s="1368"/>
      <c r="E334" s="1368"/>
      <c r="F334" s="1368"/>
      <c r="G334" s="1368"/>
      <c r="H334" s="1368"/>
      <c r="I334" s="1368"/>
      <c r="J334" s="1368"/>
      <c r="K334" s="1368"/>
      <c r="L334" s="1368"/>
      <c r="M334" s="1368"/>
      <c r="N334" s="1368"/>
      <c r="O334" s="1368"/>
      <c r="P334" s="1368"/>
      <c r="Q334" s="1368"/>
      <c r="R334" s="1368"/>
      <c r="S334" s="1368"/>
      <c r="T334" s="1368"/>
      <c r="U334" s="1368"/>
      <c r="V334" s="1368"/>
      <c r="W334" s="1368"/>
      <c r="X334" s="1368"/>
      <c r="Y334" s="1368"/>
      <c r="Z334" s="1368"/>
      <c r="AA334" s="1368"/>
      <c r="AB334" s="1368"/>
      <c r="AC334" s="1368"/>
      <c r="AD334" s="1368"/>
      <c r="AE334" s="1368"/>
    </row>
    <row r="335" spans="1:31" s="1027" customFormat="1" x14ac:dyDescent="0.2">
      <c r="A335" s="1368"/>
      <c r="B335" s="1368"/>
      <c r="C335" s="1368"/>
      <c r="D335" s="1368"/>
      <c r="E335" s="1368"/>
      <c r="F335" s="1368"/>
      <c r="G335" s="1368"/>
      <c r="H335" s="1368"/>
      <c r="I335" s="1368"/>
      <c r="J335" s="1368"/>
      <c r="K335" s="1368"/>
      <c r="L335" s="1368"/>
      <c r="M335" s="1368"/>
      <c r="N335" s="1368"/>
      <c r="O335" s="1368"/>
      <c r="P335" s="1368"/>
      <c r="Q335" s="1368"/>
      <c r="R335" s="1368"/>
      <c r="S335" s="1368"/>
      <c r="T335" s="1368"/>
      <c r="U335" s="1368"/>
      <c r="V335" s="1368"/>
      <c r="W335" s="1368"/>
      <c r="X335" s="1368"/>
      <c r="Y335" s="1368"/>
      <c r="Z335" s="1368"/>
      <c r="AA335" s="1368"/>
      <c r="AB335" s="1368"/>
      <c r="AC335" s="1368"/>
      <c r="AD335" s="1368"/>
      <c r="AE335" s="1368"/>
    </row>
    <row r="336" spans="1:31" s="1027" customFormat="1" x14ac:dyDescent="0.2">
      <c r="A336" s="1368"/>
      <c r="B336" s="1368"/>
      <c r="C336" s="1368"/>
      <c r="D336" s="1368"/>
      <c r="E336" s="1368"/>
      <c r="F336" s="1368"/>
      <c r="G336" s="1368"/>
      <c r="H336" s="1368"/>
      <c r="I336" s="1368"/>
      <c r="J336" s="1368"/>
      <c r="K336" s="1368"/>
      <c r="L336" s="1368"/>
      <c r="M336" s="1368"/>
      <c r="N336" s="1368"/>
      <c r="O336" s="1368"/>
      <c r="P336" s="1368"/>
      <c r="Q336" s="1368"/>
      <c r="R336" s="1368"/>
      <c r="S336" s="1368"/>
      <c r="T336" s="1368"/>
      <c r="U336" s="1368"/>
      <c r="V336" s="1368"/>
      <c r="W336" s="1368"/>
      <c r="X336" s="1368"/>
      <c r="Y336" s="1368"/>
      <c r="Z336" s="1368"/>
      <c r="AA336" s="1368"/>
      <c r="AB336" s="1368"/>
      <c r="AC336" s="1368"/>
      <c r="AD336" s="1368"/>
      <c r="AE336" s="1368"/>
    </row>
    <row r="337" spans="1:31" s="1027" customFormat="1" x14ac:dyDescent="0.2">
      <c r="A337" s="1368"/>
      <c r="B337" s="1368"/>
      <c r="C337" s="1368"/>
      <c r="D337" s="1368"/>
      <c r="E337" s="1368"/>
      <c r="F337" s="1368"/>
      <c r="G337" s="1368"/>
      <c r="H337" s="1368"/>
      <c r="I337" s="1368"/>
      <c r="J337" s="1368"/>
      <c r="K337" s="1368"/>
      <c r="L337" s="1368"/>
      <c r="M337" s="1368"/>
      <c r="N337" s="1368"/>
      <c r="O337" s="1368"/>
      <c r="P337" s="1368"/>
      <c r="Q337" s="1368"/>
      <c r="R337" s="1368"/>
      <c r="S337" s="1368"/>
      <c r="T337" s="1368"/>
      <c r="U337" s="1368"/>
      <c r="V337" s="1368"/>
      <c r="W337" s="1368"/>
      <c r="X337" s="1368"/>
      <c r="Y337" s="1368"/>
      <c r="Z337" s="1368"/>
      <c r="AA337" s="1368"/>
      <c r="AB337" s="1368"/>
      <c r="AC337" s="1368"/>
      <c r="AD337" s="1368"/>
      <c r="AE337" s="1368"/>
    </row>
    <row r="338" spans="1:31" s="1027" customFormat="1" x14ac:dyDescent="0.2">
      <c r="A338" s="1368"/>
      <c r="B338" s="1368"/>
      <c r="C338" s="1368"/>
      <c r="D338" s="1368"/>
      <c r="E338" s="1368"/>
      <c r="F338" s="1368"/>
      <c r="G338" s="1368"/>
      <c r="H338" s="1368"/>
      <c r="I338" s="1368"/>
      <c r="J338" s="1368"/>
      <c r="K338" s="1368"/>
      <c r="L338" s="1368"/>
      <c r="M338" s="1368"/>
      <c r="N338" s="1368"/>
      <c r="O338" s="1368"/>
      <c r="P338" s="1368"/>
      <c r="Q338" s="1368"/>
      <c r="R338" s="1368"/>
      <c r="S338" s="1368"/>
      <c r="T338" s="1368"/>
      <c r="U338" s="1368"/>
      <c r="V338" s="1368"/>
      <c r="W338" s="1368"/>
      <c r="X338" s="1368"/>
      <c r="Y338" s="1368"/>
      <c r="Z338" s="1368"/>
      <c r="AA338" s="1368"/>
      <c r="AB338" s="1368"/>
      <c r="AC338" s="1368"/>
      <c r="AD338" s="1368"/>
      <c r="AE338" s="1368"/>
    </row>
    <row r="339" spans="1:31" s="1027" customFormat="1" x14ac:dyDescent="0.2">
      <c r="A339" s="1368"/>
      <c r="B339" s="1368"/>
      <c r="C339" s="1368"/>
      <c r="D339" s="1368"/>
      <c r="E339" s="1368"/>
      <c r="F339" s="1368"/>
      <c r="G339" s="1368"/>
      <c r="H339" s="1368"/>
      <c r="I339" s="1368"/>
      <c r="J339" s="1368"/>
      <c r="K339" s="1368"/>
      <c r="L339" s="1368"/>
      <c r="M339" s="1368"/>
      <c r="N339" s="1368"/>
      <c r="O339" s="1368"/>
      <c r="P339" s="1368"/>
      <c r="Q339" s="1368"/>
      <c r="R339" s="1368"/>
      <c r="S339" s="1368"/>
      <c r="T339" s="1368"/>
      <c r="U339" s="1368"/>
      <c r="V339" s="1368"/>
      <c r="W339" s="1368"/>
      <c r="X339" s="1368"/>
      <c r="Y339" s="1368"/>
      <c r="Z339" s="1368"/>
      <c r="AA339" s="1368"/>
      <c r="AB339" s="1368"/>
      <c r="AC339" s="1368"/>
      <c r="AD339" s="1368"/>
      <c r="AE339" s="1368"/>
    </row>
    <row r="340" spans="1:31" s="1027" customFormat="1" x14ac:dyDescent="0.2">
      <c r="A340" s="1368"/>
      <c r="B340" s="1368"/>
      <c r="C340" s="1368"/>
      <c r="D340" s="1368"/>
      <c r="E340" s="1368"/>
      <c r="F340" s="1368"/>
      <c r="G340" s="1368"/>
      <c r="H340" s="1368"/>
      <c r="I340" s="1368"/>
      <c r="J340" s="1368"/>
      <c r="K340" s="1368"/>
      <c r="L340" s="1368"/>
      <c r="M340" s="1368"/>
      <c r="N340" s="1368"/>
      <c r="O340" s="1368"/>
      <c r="P340" s="1368"/>
      <c r="Q340" s="1368"/>
      <c r="R340" s="1368"/>
      <c r="S340" s="1368"/>
      <c r="T340" s="1368"/>
      <c r="U340" s="1368"/>
      <c r="V340" s="1368"/>
      <c r="W340" s="1368"/>
      <c r="X340" s="1368"/>
      <c r="Y340" s="1368"/>
      <c r="Z340" s="1368"/>
      <c r="AA340" s="1368"/>
      <c r="AB340" s="1368"/>
      <c r="AC340" s="1368"/>
      <c r="AD340" s="1368"/>
      <c r="AE340" s="1368"/>
    </row>
    <row r="341" spans="1:31" s="1027" customFormat="1" x14ac:dyDescent="0.2">
      <c r="A341" s="1368"/>
      <c r="B341" s="1368"/>
      <c r="C341" s="1368"/>
      <c r="D341" s="1368"/>
      <c r="E341" s="1368"/>
      <c r="F341" s="1368"/>
      <c r="G341" s="1368"/>
      <c r="H341" s="1368"/>
      <c r="I341" s="1368"/>
      <c r="J341" s="1368"/>
      <c r="K341" s="1368"/>
      <c r="L341" s="1368"/>
      <c r="M341" s="1368"/>
      <c r="N341" s="1368"/>
      <c r="O341" s="1368"/>
      <c r="P341" s="1368"/>
      <c r="Q341" s="1368"/>
      <c r="R341" s="1368"/>
      <c r="S341" s="1368"/>
      <c r="T341" s="1368"/>
      <c r="U341" s="1368"/>
      <c r="V341" s="1368"/>
      <c r="W341" s="1368"/>
      <c r="X341" s="1368"/>
      <c r="Y341" s="1368"/>
      <c r="Z341" s="1368"/>
      <c r="AA341" s="1368"/>
      <c r="AB341" s="1368"/>
      <c r="AC341" s="1368"/>
      <c r="AD341" s="1368"/>
      <c r="AE341" s="1368"/>
    </row>
    <row r="342" spans="1:31" s="1027" customFormat="1" x14ac:dyDescent="0.2">
      <c r="A342" s="1368"/>
      <c r="B342" s="1368"/>
      <c r="C342" s="1368"/>
      <c r="D342" s="1368"/>
      <c r="E342" s="1368"/>
      <c r="F342" s="1368"/>
      <c r="G342" s="1368"/>
      <c r="H342" s="1368"/>
      <c r="I342" s="1368"/>
      <c r="J342" s="1368"/>
      <c r="K342" s="1368"/>
      <c r="L342" s="1368"/>
      <c r="M342" s="1368"/>
      <c r="N342" s="1368"/>
      <c r="O342" s="1368"/>
      <c r="P342" s="1368"/>
      <c r="Q342" s="1368"/>
      <c r="R342" s="1368"/>
      <c r="S342" s="1368"/>
      <c r="T342" s="1368"/>
      <c r="U342" s="1368"/>
      <c r="V342" s="1368"/>
      <c r="W342" s="1368"/>
      <c r="X342" s="1368"/>
      <c r="Y342" s="1368"/>
      <c r="Z342" s="1368"/>
      <c r="AA342" s="1368"/>
      <c r="AB342" s="1368"/>
      <c r="AC342" s="1368"/>
      <c r="AD342" s="1368"/>
      <c r="AE342" s="1368"/>
    </row>
    <row r="343" spans="1:31" s="1027" customFormat="1" x14ac:dyDescent="0.2">
      <c r="A343" s="1368"/>
      <c r="B343" s="1368"/>
      <c r="C343" s="1368"/>
      <c r="D343" s="1368"/>
      <c r="E343" s="1368"/>
      <c r="F343" s="1368"/>
      <c r="G343" s="1368"/>
      <c r="H343" s="1368"/>
      <c r="I343" s="1368"/>
      <c r="J343" s="1368"/>
      <c r="K343" s="1368"/>
      <c r="L343" s="1368"/>
      <c r="M343" s="1368"/>
      <c r="N343" s="1368"/>
      <c r="O343" s="1368"/>
      <c r="P343" s="1368"/>
      <c r="Q343" s="1368"/>
      <c r="R343" s="1368"/>
      <c r="S343" s="1368"/>
      <c r="T343" s="1368"/>
      <c r="U343" s="1368"/>
      <c r="V343" s="1368"/>
      <c r="W343" s="1368"/>
      <c r="X343" s="1368"/>
      <c r="Y343" s="1368"/>
      <c r="Z343" s="1368"/>
      <c r="AA343" s="1368"/>
      <c r="AB343" s="1368"/>
      <c r="AC343" s="1368"/>
      <c r="AD343" s="1368"/>
      <c r="AE343" s="1368"/>
    </row>
    <row r="344" spans="1:31" s="1027" customFormat="1" x14ac:dyDescent="0.2">
      <c r="A344" s="1368"/>
      <c r="B344" s="1368"/>
      <c r="C344" s="1368"/>
      <c r="D344" s="1368"/>
      <c r="E344" s="1368"/>
      <c r="F344" s="1368"/>
      <c r="G344" s="1368"/>
      <c r="H344" s="1368"/>
      <c r="I344" s="1368"/>
      <c r="J344" s="1368"/>
      <c r="K344" s="1368"/>
      <c r="L344" s="1368"/>
      <c r="M344" s="1368"/>
      <c r="N344" s="1368"/>
      <c r="O344" s="1368"/>
      <c r="P344" s="1368"/>
      <c r="Q344" s="1368"/>
      <c r="R344" s="1368"/>
      <c r="S344" s="1368"/>
      <c r="T344" s="1368"/>
      <c r="U344" s="1368"/>
      <c r="V344" s="1368"/>
      <c r="W344" s="1368"/>
      <c r="X344" s="1368"/>
      <c r="Y344" s="1368"/>
      <c r="Z344" s="1368"/>
      <c r="AA344" s="1368"/>
      <c r="AB344" s="1368"/>
      <c r="AC344" s="1368"/>
      <c r="AD344" s="1368"/>
      <c r="AE344" s="1368"/>
    </row>
    <row r="345" spans="1:31" s="1027" customFormat="1" x14ac:dyDescent="0.2">
      <c r="A345" s="1368"/>
      <c r="B345" s="1368"/>
      <c r="C345" s="1368"/>
      <c r="D345" s="1368"/>
      <c r="E345" s="1368"/>
      <c r="F345" s="1368"/>
      <c r="G345" s="1368"/>
      <c r="H345" s="1368"/>
      <c r="I345" s="1368"/>
      <c r="J345" s="1368"/>
      <c r="K345" s="1368"/>
      <c r="L345" s="1368"/>
      <c r="M345" s="1368"/>
      <c r="N345" s="1368"/>
      <c r="O345" s="1368"/>
      <c r="P345" s="1368"/>
      <c r="Q345" s="1368"/>
      <c r="R345" s="1368"/>
      <c r="S345" s="1368"/>
      <c r="T345" s="1368"/>
      <c r="U345" s="1368"/>
      <c r="V345" s="1368"/>
      <c r="W345" s="1368"/>
      <c r="X345" s="1368"/>
      <c r="Y345" s="1368"/>
      <c r="Z345" s="1368"/>
      <c r="AA345" s="1368"/>
      <c r="AB345" s="1368"/>
      <c r="AC345" s="1368"/>
      <c r="AD345" s="1368"/>
      <c r="AE345" s="1368"/>
    </row>
    <row r="346" spans="1:31" s="1027" customFormat="1" x14ac:dyDescent="0.2">
      <c r="A346" s="1368"/>
      <c r="B346" s="1368"/>
      <c r="C346" s="1368"/>
      <c r="D346" s="1368"/>
      <c r="E346" s="1368"/>
      <c r="F346" s="1368"/>
      <c r="G346" s="1368"/>
      <c r="H346" s="1368"/>
      <c r="I346" s="1368"/>
      <c r="J346" s="1368"/>
      <c r="K346" s="1368"/>
      <c r="L346" s="1368"/>
      <c r="M346" s="1368"/>
      <c r="N346" s="1368"/>
      <c r="O346" s="1368"/>
      <c r="P346" s="1368"/>
      <c r="Q346" s="1368"/>
      <c r="R346" s="1368"/>
      <c r="S346" s="1368"/>
      <c r="T346" s="1368"/>
      <c r="U346" s="1368"/>
      <c r="V346" s="1368"/>
      <c r="W346" s="1368"/>
      <c r="X346" s="1368"/>
      <c r="Y346" s="1368"/>
      <c r="Z346" s="1368"/>
      <c r="AA346" s="1368"/>
      <c r="AB346" s="1368"/>
      <c r="AC346" s="1368"/>
      <c r="AD346" s="1368"/>
      <c r="AE346" s="1368"/>
    </row>
    <row r="347" spans="1:31" s="1027" customFormat="1" x14ac:dyDescent="0.2">
      <c r="A347" s="1368"/>
      <c r="B347" s="1368"/>
      <c r="C347" s="1368"/>
      <c r="D347" s="1368"/>
      <c r="E347" s="1368"/>
      <c r="F347" s="1368"/>
      <c r="G347" s="1368"/>
      <c r="H347" s="1368"/>
      <c r="I347" s="1368"/>
      <c r="J347" s="1368"/>
      <c r="K347" s="1368"/>
      <c r="L347" s="1368"/>
      <c r="M347" s="1368"/>
      <c r="N347" s="1368"/>
      <c r="O347" s="1368"/>
      <c r="P347" s="1368"/>
      <c r="Q347" s="1368"/>
      <c r="R347" s="1368"/>
      <c r="S347" s="1368"/>
      <c r="T347" s="1368"/>
      <c r="U347" s="1368"/>
      <c r="V347" s="1368"/>
      <c r="W347" s="1368"/>
      <c r="X347" s="1368"/>
      <c r="Y347" s="1368"/>
      <c r="Z347" s="1368"/>
      <c r="AA347" s="1368"/>
      <c r="AB347" s="1368"/>
      <c r="AC347" s="1368"/>
      <c r="AD347" s="1368"/>
      <c r="AE347" s="1368"/>
    </row>
    <row r="348" spans="1:31" s="1027" customFormat="1" x14ac:dyDescent="0.2">
      <c r="A348" s="1368"/>
      <c r="B348" s="1368"/>
      <c r="C348" s="1368"/>
      <c r="D348" s="1368"/>
      <c r="E348" s="1368"/>
      <c r="F348" s="1368"/>
      <c r="G348" s="1368"/>
      <c r="H348" s="1368"/>
      <c r="I348" s="1368"/>
      <c r="J348" s="1368"/>
      <c r="K348" s="1368"/>
      <c r="L348" s="1368"/>
      <c r="M348" s="1368"/>
      <c r="N348" s="1368"/>
      <c r="O348" s="1368"/>
      <c r="P348" s="1368"/>
      <c r="Q348" s="1368"/>
      <c r="R348" s="1368"/>
      <c r="S348" s="1368"/>
      <c r="T348" s="1368"/>
      <c r="U348" s="1368"/>
      <c r="V348" s="1368"/>
      <c r="W348" s="1368"/>
      <c r="X348" s="1368"/>
      <c r="Y348" s="1368"/>
      <c r="Z348" s="1368"/>
      <c r="AA348" s="1368"/>
      <c r="AB348" s="1368"/>
      <c r="AC348" s="1368"/>
      <c r="AD348" s="1368"/>
      <c r="AE348" s="1368"/>
    </row>
    <row r="349" spans="1:31" s="1027" customFormat="1" x14ac:dyDescent="0.2">
      <c r="A349" s="1368"/>
      <c r="B349" s="1368"/>
      <c r="C349" s="1368"/>
      <c r="D349" s="1368"/>
      <c r="E349" s="1368"/>
      <c r="F349" s="1368"/>
      <c r="G349" s="1368"/>
      <c r="H349" s="1368"/>
      <c r="I349" s="1368"/>
      <c r="J349" s="1368"/>
      <c r="K349" s="1368"/>
      <c r="L349" s="1368"/>
      <c r="M349" s="1368"/>
      <c r="N349" s="1368"/>
      <c r="O349" s="1368"/>
      <c r="P349" s="1368"/>
      <c r="Q349" s="1368"/>
      <c r="R349" s="1368"/>
      <c r="S349" s="1368"/>
      <c r="T349" s="1368"/>
      <c r="U349" s="1368"/>
      <c r="V349" s="1368"/>
      <c r="W349" s="1368"/>
      <c r="X349" s="1368"/>
      <c r="Y349" s="1368"/>
      <c r="Z349" s="1368"/>
      <c r="AA349" s="1368"/>
      <c r="AB349" s="1368"/>
      <c r="AC349" s="1368"/>
      <c r="AD349" s="1368"/>
      <c r="AE349" s="1368"/>
    </row>
    <row r="350" spans="1:31" s="1027" customFormat="1" x14ac:dyDescent="0.2">
      <c r="A350" s="1368"/>
      <c r="B350" s="1368"/>
      <c r="C350" s="1368"/>
      <c r="D350" s="1368"/>
      <c r="E350" s="1368"/>
      <c r="F350" s="1368"/>
      <c r="G350" s="1368"/>
      <c r="H350" s="1368"/>
      <c r="I350" s="1368"/>
      <c r="J350" s="1368"/>
      <c r="K350" s="1368"/>
      <c r="L350" s="1368"/>
      <c r="M350" s="1368"/>
      <c r="N350" s="1368"/>
      <c r="O350" s="1368"/>
      <c r="P350" s="1368"/>
      <c r="Q350" s="1368"/>
      <c r="R350" s="1368"/>
      <c r="S350" s="1368"/>
      <c r="T350" s="1368"/>
      <c r="U350" s="1368"/>
      <c r="V350" s="1368"/>
      <c r="W350" s="1368"/>
      <c r="X350" s="1368"/>
      <c r="Y350" s="1368"/>
      <c r="Z350" s="1368"/>
      <c r="AA350" s="1368"/>
      <c r="AB350" s="1368"/>
      <c r="AC350" s="1368"/>
      <c r="AD350" s="1368"/>
      <c r="AE350" s="1368"/>
    </row>
    <row r="351" spans="1:31" s="1027" customFormat="1" x14ac:dyDescent="0.2">
      <c r="A351" s="1368"/>
      <c r="B351" s="1368"/>
      <c r="C351" s="1368"/>
      <c r="D351" s="1368"/>
      <c r="E351" s="1368"/>
      <c r="F351" s="1368"/>
      <c r="G351" s="1368"/>
      <c r="H351" s="1368"/>
      <c r="I351" s="1368"/>
      <c r="J351" s="1368"/>
      <c r="K351" s="1368"/>
      <c r="L351" s="1368"/>
      <c r="M351" s="1368"/>
      <c r="N351" s="1368"/>
      <c r="O351" s="1368"/>
      <c r="P351" s="1368"/>
      <c r="Q351" s="1368"/>
      <c r="R351" s="1368"/>
      <c r="S351" s="1368"/>
      <c r="T351" s="1368"/>
      <c r="U351" s="1368"/>
      <c r="V351" s="1368"/>
      <c r="W351" s="1368"/>
      <c r="X351" s="1368"/>
      <c r="Y351" s="1368"/>
      <c r="Z351" s="1368"/>
      <c r="AA351" s="1368"/>
      <c r="AB351" s="1368"/>
      <c r="AC351" s="1368"/>
      <c r="AD351" s="1368"/>
      <c r="AE351" s="1368"/>
    </row>
    <row r="352" spans="1:31" s="1027" customFormat="1" x14ac:dyDescent="0.2">
      <c r="A352" s="1368"/>
      <c r="B352" s="1368"/>
      <c r="C352" s="1368"/>
      <c r="D352" s="1368"/>
      <c r="E352" s="1368"/>
      <c r="F352" s="1368"/>
      <c r="G352" s="1368"/>
      <c r="H352" s="1368"/>
      <c r="I352" s="1368"/>
      <c r="J352" s="1368"/>
      <c r="K352" s="1368"/>
      <c r="L352" s="1368"/>
      <c r="M352" s="1368"/>
      <c r="N352" s="1368"/>
      <c r="O352" s="1368"/>
      <c r="P352" s="1368"/>
      <c r="Q352" s="1368"/>
      <c r="R352" s="1368"/>
      <c r="S352" s="1368"/>
      <c r="T352" s="1368"/>
      <c r="U352" s="1368"/>
      <c r="V352" s="1368"/>
      <c r="W352" s="1368"/>
      <c r="X352" s="1368"/>
      <c r="Y352" s="1368"/>
      <c r="Z352" s="1368"/>
      <c r="AA352" s="1368"/>
      <c r="AB352" s="1368"/>
      <c r="AC352" s="1368"/>
      <c r="AD352" s="1368"/>
      <c r="AE352" s="1368"/>
    </row>
    <row r="353" spans="1:31" s="1027" customFormat="1" x14ac:dyDescent="0.2">
      <c r="A353" s="1368"/>
      <c r="B353" s="1368"/>
      <c r="C353" s="1368"/>
      <c r="D353" s="1368"/>
      <c r="E353" s="1368"/>
      <c r="F353" s="1368"/>
      <c r="G353" s="1368"/>
      <c r="H353" s="1368"/>
      <c r="I353" s="1368"/>
      <c r="J353" s="1368"/>
      <c r="K353" s="1368"/>
      <c r="L353" s="1368"/>
      <c r="M353" s="1368"/>
      <c r="N353" s="1368"/>
      <c r="O353" s="1368"/>
      <c r="P353" s="1368"/>
      <c r="Q353" s="1368"/>
      <c r="R353" s="1368"/>
      <c r="S353" s="1368"/>
      <c r="T353" s="1368"/>
      <c r="U353" s="1368"/>
      <c r="V353" s="1368"/>
      <c r="W353" s="1368"/>
      <c r="X353" s="1368"/>
      <c r="Y353" s="1368"/>
      <c r="Z353" s="1368"/>
      <c r="AA353" s="1368"/>
      <c r="AB353" s="1368"/>
      <c r="AC353" s="1368"/>
      <c r="AD353" s="1368"/>
      <c r="AE353" s="1368"/>
    </row>
    <row r="354" spans="1:31" s="1027" customFormat="1" x14ac:dyDescent="0.2">
      <c r="A354" s="1368"/>
      <c r="B354" s="1368"/>
      <c r="C354" s="1368"/>
      <c r="D354" s="1368"/>
      <c r="E354" s="1368"/>
      <c r="F354" s="1368"/>
      <c r="G354" s="1368"/>
      <c r="H354" s="1368"/>
      <c r="I354" s="1368"/>
      <c r="J354" s="1368"/>
      <c r="K354" s="1368"/>
      <c r="L354" s="1368"/>
      <c r="M354" s="1368"/>
      <c r="N354" s="1368"/>
      <c r="O354" s="1368"/>
      <c r="P354" s="1368"/>
      <c r="Q354" s="1368"/>
      <c r="R354" s="1368"/>
      <c r="S354" s="1368"/>
      <c r="T354" s="1368"/>
      <c r="U354" s="1368"/>
      <c r="V354" s="1368"/>
      <c r="W354" s="1368"/>
      <c r="X354" s="1368"/>
      <c r="Y354" s="1368"/>
      <c r="Z354" s="1368"/>
      <c r="AA354" s="1368"/>
      <c r="AB354" s="1368"/>
      <c r="AC354" s="1368"/>
      <c r="AD354" s="1368"/>
      <c r="AE354" s="1368"/>
    </row>
    <row r="355" spans="1:31" s="1027" customFormat="1" x14ac:dyDescent="0.2">
      <c r="A355" s="1368"/>
      <c r="B355" s="1368"/>
      <c r="C355" s="1368"/>
      <c r="D355" s="1368"/>
      <c r="E355" s="1368"/>
      <c r="F355" s="1368"/>
      <c r="G355" s="1368"/>
      <c r="H355" s="1368"/>
      <c r="I355" s="1368"/>
      <c r="J355" s="1368"/>
      <c r="K355" s="1368"/>
      <c r="L355" s="1368"/>
      <c r="M355" s="1368"/>
      <c r="N355" s="1368"/>
      <c r="O355" s="1368"/>
      <c r="P355" s="1368"/>
      <c r="Q355" s="1368"/>
      <c r="R355" s="1368"/>
      <c r="S355" s="1368"/>
      <c r="T355" s="1368"/>
      <c r="U355" s="1368"/>
      <c r="V355" s="1368"/>
      <c r="W355" s="1368"/>
      <c r="X355" s="1368"/>
      <c r="Y355" s="1368"/>
      <c r="Z355" s="1368"/>
      <c r="AA355" s="1368"/>
      <c r="AB355" s="1368"/>
      <c r="AC355" s="1368"/>
      <c r="AD355" s="1368"/>
      <c r="AE355" s="1368"/>
    </row>
    <row r="356" spans="1:31" s="1027" customFormat="1" x14ac:dyDescent="0.2">
      <c r="A356" s="1368"/>
      <c r="B356" s="1368"/>
      <c r="C356" s="1368"/>
      <c r="D356" s="1368"/>
      <c r="E356" s="1368"/>
      <c r="F356" s="1368"/>
      <c r="G356" s="1368"/>
      <c r="H356" s="1368"/>
      <c r="I356" s="1368"/>
      <c r="J356" s="1368"/>
      <c r="K356" s="1368"/>
      <c r="L356" s="1368"/>
      <c r="M356" s="1368"/>
      <c r="N356" s="1368"/>
      <c r="O356" s="1368"/>
      <c r="P356" s="1368"/>
      <c r="Q356" s="1368"/>
      <c r="R356" s="1368"/>
      <c r="S356" s="1368"/>
      <c r="T356" s="1368"/>
      <c r="U356" s="1368"/>
      <c r="V356" s="1368"/>
      <c r="W356" s="1368"/>
      <c r="X356" s="1368"/>
      <c r="Y356" s="1368"/>
      <c r="Z356" s="1368"/>
      <c r="AA356" s="1368"/>
      <c r="AB356" s="1368"/>
      <c r="AC356" s="1368"/>
      <c r="AD356" s="1368"/>
      <c r="AE356" s="1368"/>
    </row>
    <row r="357" spans="1:31" s="1027" customFormat="1" x14ac:dyDescent="0.2">
      <c r="A357" s="1368"/>
      <c r="B357" s="1368"/>
      <c r="C357" s="1368"/>
      <c r="D357" s="1368"/>
      <c r="E357" s="1368"/>
      <c r="F357" s="1368"/>
      <c r="G357" s="1368"/>
      <c r="H357" s="1368"/>
      <c r="I357" s="1368"/>
      <c r="J357" s="1368"/>
      <c r="K357" s="1368"/>
      <c r="L357" s="1368"/>
      <c r="M357" s="1368"/>
      <c r="N357" s="1368"/>
      <c r="O357" s="1368"/>
      <c r="P357" s="1368"/>
      <c r="Q357" s="1368"/>
      <c r="R357" s="1368"/>
      <c r="S357" s="1368"/>
      <c r="T357" s="1368"/>
      <c r="U357" s="1368"/>
      <c r="V357" s="1368"/>
      <c r="W357" s="1368"/>
      <c r="X357" s="1368"/>
      <c r="Y357" s="1368"/>
      <c r="Z357" s="1368"/>
      <c r="AA357" s="1368"/>
      <c r="AB357" s="1368"/>
      <c r="AC357" s="1368"/>
      <c r="AD357" s="1368"/>
      <c r="AE357" s="1368"/>
    </row>
    <row r="358" spans="1:31" s="1027" customFormat="1" x14ac:dyDescent="0.2">
      <c r="A358" s="1368"/>
      <c r="B358" s="1368"/>
      <c r="C358" s="1368"/>
      <c r="D358" s="1368"/>
      <c r="E358" s="1368"/>
      <c r="F358" s="1368"/>
      <c r="G358" s="1368"/>
      <c r="H358" s="1368"/>
      <c r="I358" s="1368"/>
      <c r="J358" s="1368"/>
      <c r="K358" s="1368"/>
      <c r="L358" s="1368"/>
      <c r="M358" s="1368"/>
      <c r="N358" s="1368"/>
      <c r="O358" s="1368"/>
      <c r="P358" s="1368"/>
      <c r="Q358" s="1368"/>
      <c r="R358" s="1368"/>
      <c r="S358" s="1368"/>
      <c r="T358" s="1368"/>
      <c r="U358" s="1368"/>
      <c r="V358" s="1368"/>
      <c r="W358" s="1368"/>
      <c r="X358" s="1368"/>
      <c r="Y358" s="1368"/>
      <c r="Z358" s="1368"/>
      <c r="AA358" s="1368"/>
      <c r="AB358" s="1368"/>
      <c r="AC358" s="1368"/>
      <c r="AD358" s="1368"/>
      <c r="AE358" s="1368"/>
    </row>
    <row r="359" spans="1:31" s="1027" customFormat="1" x14ac:dyDescent="0.2">
      <c r="A359" s="1368"/>
      <c r="B359" s="1368"/>
      <c r="C359" s="1368"/>
      <c r="D359" s="1368"/>
      <c r="E359" s="1368"/>
      <c r="F359" s="1368"/>
      <c r="G359" s="1368"/>
      <c r="H359" s="1368"/>
      <c r="I359" s="1368"/>
      <c r="J359" s="1368"/>
      <c r="K359" s="1368"/>
      <c r="L359" s="1368"/>
      <c r="M359" s="1368"/>
      <c r="N359" s="1368"/>
      <c r="O359" s="1368"/>
      <c r="P359" s="1368"/>
      <c r="Q359" s="1368"/>
      <c r="R359" s="1368"/>
      <c r="S359" s="1368"/>
      <c r="T359" s="1368"/>
      <c r="U359" s="1368"/>
      <c r="V359" s="1368"/>
      <c r="W359" s="1368"/>
      <c r="X359" s="1368"/>
      <c r="Y359" s="1368"/>
      <c r="Z359" s="1368"/>
      <c r="AA359" s="1368"/>
      <c r="AB359" s="1368"/>
      <c r="AC359" s="1368"/>
      <c r="AD359" s="1368"/>
      <c r="AE359" s="1368"/>
    </row>
    <row r="360" spans="1:31" s="1027" customFormat="1" x14ac:dyDescent="0.2">
      <c r="A360" s="1368"/>
      <c r="B360" s="1368"/>
      <c r="C360" s="1368"/>
      <c r="D360" s="1368"/>
      <c r="E360" s="1368"/>
      <c r="F360" s="1368"/>
      <c r="G360" s="1368"/>
      <c r="H360" s="1368"/>
      <c r="I360" s="1368"/>
      <c r="J360" s="1368"/>
      <c r="K360" s="1368"/>
      <c r="L360" s="1368"/>
      <c r="M360" s="1368"/>
      <c r="N360" s="1368"/>
      <c r="O360" s="1368"/>
      <c r="P360" s="1368"/>
      <c r="Q360" s="1368"/>
      <c r="R360" s="1368"/>
      <c r="S360" s="1368"/>
      <c r="T360" s="1368"/>
      <c r="U360" s="1368"/>
      <c r="V360" s="1368"/>
      <c r="W360" s="1368"/>
      <c r="X360" s="1368"/>
      <c r="Y360" s="1368"/>
      <c r="Z360" s="1368"/>
      <c r="AA360" s="1368"/>
      <c r="AB360" s="1368"/>
      <c r="AC360" s="1368"/>
      <c r="AD360" s="1368"/>
      <c r="AE360" s="1368"/>
    </row>
    <row r="361" spans="1:31" s="1027" customFormat="1" x14ac:dyDescent="0.2">
      <c r="A361" s="1368"/>
      <c r="B361" s="1368"/>
      <c r="C361" s="1368"/>
      <c r="D361" s="1368"/>
      <c r="E361" s="1368"/>
      <c r="F361" s="1368"/>
      <c r="G361" s="1368"/>
      <c r="H361" s="1368"/>
      <c r="I361" s="1368"/>
      <c r="J361" s="1368"/>
      <c r="K361" s="1368"/>
      <c r="L361" s="1368"/>
      <c r="M361" s="1368"/>
      <c r="N361" s="1368"/>
      <c r="O361" s="1368"/>
      <c r="P361" s="1368"/>
      <c r="Q361" s="1368"/>
      <c r="R361" s="1368"/>
      <c r="S361" s="1368"/>
      <c r="T361" s="1368"/>
      <c r="U361" s="1368"/>
      <c r="V361" s="1368"/>
      <c r="W361" s="1368"/>
      <c r="X361" s="1368"/>
      <c r="Y361" s="1368"/>
      <c r="Z361" s="1368"/>
      <c r="AA361" s="1368"/>
      <c r="AB361" s="1368"/>
      <c r="AC361" s="1368"/>
      <c r="AD361" s="1368"/>
      <c r="AE361" s="1368"/>
    </row>
    <row r="362" spans="1:31" s="1027" customFormat="1" x14ac:dyDescent="0.2">
      <c r="A362" s="1368"/>
      <c r="B362" s="1368"/>
      <c r="C362" s="1368"/>
      <c r="D362" s="1368"/>
      <c r="E362" s="1368"/>
      <c r="F362" s="1368"/>
      <c r="G362" s="1368"/>
      <c r="H362" s="1368"/>
      <c r="I362" s="1368"/>
      <c r="J362" s="1368"/>
      <c r="K362" s="1368"/>
      <c r="L362" s="1368"/>
      <c r="M362" s="1368"/>
      <c r="N362" s="1368"/>
      <c r="O362" s="1368"/>
      <c r="P362" s="1368"/>
      <c r="Q362" s="1368"/>
      <c r="R362" s="1368"/>
      <c r="S362" s="1368"/>
      <c r="T362" s="1368"/>
      <c r="U362" s="1368"/>
      <c r="V362" s="1368"/>
      <c r="W362" s="1368"/>
      <c r="X362" s="1368"/>
      <c r="Y362" s="1368"/>
      <c r="Z362" s="1368"/>
      <c r="AA362" s="1368"/>
      <c r="AB362" s="1368"/>
      <c r="AC362" s="1368"/>
      <c r="AD362" s="1368"/>
      <c r="AE362" s="1368"/>
    </row>
    <row r="363" spans="1:31" s="1027" customFormat="1" x14ac:dyDescent="0.2">
      <c r="A363" s="1368"/>
      <c r="B363" s="1368"/>
      <c r="C363" s="1368"/>
      <c r="D363" s="1368"/>
      <c r="E363" s="1368"/>
      <c r="F363" s="1368"/>
      <c r="G363" s="1368"/>
      <c r="H363" s="1368"/>
      <c r="I363" s="1368"/>
      <c r="J363" s="1368"/>
      <c r="K363" s="1368"/>
      <c r="L363" s="1368"/>
      <c r="M363" s="1368"/>
      <c r="N363" s="1368"/>
      <c r="O363" s="1368"/>
      <c r="P363" s="1368"/>
      <c r="Q363" s="1368"/>
      <c r="R363" s="1368"/>
      <c r="S363" s="1368"/>
      <c r="T363" s="1368"/>
      <c r="U363" s="1368"/>
      <c r="V363" s="1368"/>
      <c r="W363" s="1368"/>
      <c r="X363" s="1368"/>
      <c r="Y363" s="1368"/>
      <c r="Z363" s="1368"/>
      <c r="AA363" s="1368"/>
      <c r="AB363" s="1368"/>
      <c r="AC363" s="1368"/>
      <c r="AD363" s="1368"/>
      <c r="AE363" s="1368"/>
    </row>
    <row r="364" spans="1:31" s="1027" customFormat="1" x14ac:dyDescent="0.2">
      <c r="A364" s="1368"/>
      <c r="B364" s="1368"/>
      <c r="C364" s="1368"/>
      <c r="D364" s="1368"/>
      <c r="E364" s="1368"/>
      <c r="F364" s="1368"/>
      <c r="G364" s="1368"/>
      <c r="H364" s="1368"/>
      <c r="I364" s="1368"/>
      <c r="J364" s="1368"/>
      <c r="K364" s="1368"/>
      <c r="L364" s="1368"/>
      <c r="M364" s="1368"/>
      <c r="N364" s="1368"/>
      <c r="O364" s="1368"/>
      <c r="P364" s="1368"/>
      <c r="Q364" s="1368"/>
      <c r="R364" s="1368"/>
      <c r="S364" s="1368"/>
      <c r="T364" s="1368"/>
      <c r="U364" s="1368"/>
      <c r="V364" s="1368"/>
      <c r="W364" s="1368"/>
      <c r="X364" s="1368"/>
      <c r="Y364" s="1368"/>
      <c r="Z364" s="1368"/>
      <c r="AA364" s="1368"/>
      <c r="AB364" s="1368"/>
      <c r="AC364" s="1368"/>
      <c r="AD364" s="1368"/>
      <c r="AE364" s="1368"/>
    </row>
    <row r="365" spans="1:31" s="1027" customFormat="1" x14ac:dyDescent="0.2">
      <c r="A365" s="1368"/>
      <c r="B365" s="1368"/>
      <c r="C365" s="1368"/>
      <c r="D365" s="1368"/>
      <c r="E365" s="1368"/>
      <c r="F365" s="1368"/>
      <c r="G365" s="1368"/>
      <c r="H365" s="1368"/>
      <c r="I365" s="1368"/>
      <c r="J365" s="1368"/>
      <c r="K365" s="1368"/>
      <c r="L365" s="1368"/>
      <c r="M365" s="1368"/>
      <c r="N365" s="1368"/>
      <c r="O365" s="1368"/>
      <c r="P365" s="1368"/>
      <c r="Q365" s="1368"/>
      <c r="R365" s="1368"/>
      <c r="S365" s="1368"/>
      <c r="T365" s="1368"/>
      <c r="U365" s="1368"/>
      <c r="V365" s="1368"/>
      <c r="W365" s="1368"/>
      <c r="X365" s="1368"/>
      <c r="Y365" s="1368"/>
      <c r="Z365" s="1368"/>
      <c r="AA365" s="1368"/>
      <c r="AB365" s="1368"/>
      <c r="AC365" s="1368"/>
      <c r="AD365" s="1368"/>
      <c r="AE365" s="1368"/>
    </row>
    <row r="366" spans="1:31" s="1027" customFormat="1" x14ac:dyDescent="0.2">
      <c r="A366" s="1368"/>
      <c r="B366" s="1368"/>
      <c r="C366" s="1368"/>
      <c r="D366" s="1368"/>
      <c r="E366" s="1368"/>
      <c r="F366" s="1368"/>
      <c r="G366" s="1368"/>
      <c r="H366" s="1368"/>
      <c r="I366" s="1368"/>
      <c r="J366" s="1368"/>
      <c r="K366" s="1368"/>
      <c r="L366" s="1368"/>
      <c r="M366" s="1368"/>
      <c r="N366" s="1368"/>
      <c r="O366" s="1368"/>
      <c r="P366" s="1368"/>
      <c r="Q366" s="1368"/>
      <c r="R366" s="1368"/>
      <c r="S366" s="1368"/>
      <c r="T366" s="1368"/>
      <c r="U366" s="1368"/>
      <c r="V366" s="1368"/>
      <c r="W366" s="1368"/>
      <c r="X366" s="1368"/>
      <c r="Y366" s="1368"/>
      <c r="Z366" s="1368"/>
      <c r="AA366" s="1368"/>
      <c r="AB366" s="1368"/>
      <c r="AC366" s="1368"/>
      <c r="AD366" s="1368"/>
      <c r="AE366" s="1368"/>
    </row>
    <row r="367" spans="1:31" s="1027" customFormat="1" x14ac:dyDescent="0.2">
      <c r="A367" s="1368"/>
      <c r="B367" s="1368"/>
      <c r="C367" s="1368"/>
      <c r="D367" s="1368"/>
      <c r="E367" s="1368"/>
      <c r="F367" s="1368"/>
      <c r="G367" s="1368"/>
      <c r="H367" s="1368"/>
      <c r="I367" s="1368"/>
      <c r="J367" s="1368"/>
      <c r="K367" s="1368"/>
      <c r="L367" s="1368"/>
      <c r="M367" s="1368"/>
      <c r="N367" s="1368"/>
      <c r="O367" s="1368"/>
      <c r="P367" s="1368"/>
      <c r="Q367" s="1368"/>
      <c r="R367" s="1368"/>
      <c r="S367" s="1368"/>
      <c r="T367" s="1368"/>
      <c r="U367" s="1368"/>
      <c r="V367" s="1368"/>
      <c r="W367" s="1368"/>
      <c r="X367" s="1368"/>
      <c r="Y367" s="1368"/>
      <c r="Z367" s="1368"/>
      <c r="AA367" s="1368"/>
      <c r="AB367" s="1368"/>
      <c r="AC367" s="1368"/>
      <c r="AD367" s="1368"/>
      <c r="AE367" s="1368"/>
    </row>
    <row r="368" spans="1:31" s="1027" customFormat="1" x14ac:dyDescent="0.2">
      <c r="A368" s="1368"/>
      <c r="B368" s="1368"/>
      <c r="C368" s="1368"/>
      <c r="D368" s="1368"/>
      <c r="E368" s="1368"/>
      <c r="F368" s="1368"/>
      <c r="G368" s="1368"/>
      <c r="H368" s="1368"/>
      <c r="I368" s="1368"/>
      <c r="J368" s="1368"/>
      <c r="K368" s="1368"/>
      <c r="L368" s="1368"/>
      <c r="M368" s="1368"/>
      <c r="N368" s="1368"/>
      <c r="O368" s="1368"/>
      <c r="P368" s="1368"/>
      <c r="Q368" s="1368"/>
      <c r="R368" s="1368"/>
      <c r="S368" s="1368"/>
      <c r="T368" s="1368"/>
      <c r="U368" s="1368"/>
      <c r="V368" s="1368"/>
      <c r="W368" s="1368"/>
      <c r="X368" s="1368"/>
      <c r="Y368" s="1368"/>
      <c r="Z368" s="1368"/>
      <c r="AA368" s="1368"/>
      <c r="AB368" s="1368"/>
      <c r="AC368" s="1368"/>
      <c r="AD368" s="1368"/>
      <c r="AE368" s="1368"/>
    </row>
    <row r="369" spans="1:31" s="1027" customFormat="1" x14ac:dyDescent="0.2">
      <c r="A369" s="1368"/>
      <c r="B369" s="1368"/>
      <c r="C369" s="1368"/>
      <c r="D369" s="1368"/>
      <c r="E369" s="1368"/>
      <c r="F369" s="1368"/>
      <c r="G369" s="1368"/>
      <c r="H369" s="1368"/>
      <c r="I369" s="1368"/>
      <c r="J369" s="1368"/>
      <c r="K369" s="1368"/>
      <c r="L369" s="1368"/>
      <c r="M369" s="1368"/>
      <c r="N369" s="1368"/>
      <c r="O369" s="1368"/>
      <c r="P369" s="1368"/>
      <c r="Q369" s="1368"/>
      <c r="R369" s="1368"/>
      <c r="S369" s="1368"/>
      <c r="T369" s="1368"/>
      <c r="U369" s="1368"/>
      <c r="V369" s="1368"/>
      <c r="W369" s="1368"/>
      <c r="X369" s="1368"/>
      <c r="Y369" s="1368"/>
      <c r="Z369" s="1368"/>
      <c r="AA369" s="1368"/>
      <c r="AB369" s="1368"/>
      <c r="AC369" s="1368"/>
      <c r="AD369" s="1368"/>
      <c r="AE369" s="1368"/>
    </row>
    <row r="370" spans="1:31" s="1027" customFormat="1" x14ac:dyDescent="0.2">
      <c r="A370" s="1368"/>
      <c r="B370" s="1368"/>
      <c r="C370" s="1368"/>
      <c r="D370" s="1368"/>
      <c r="E370" s="1368"/>
      <c r="F370" s="1368"/>
      <c r="G370" s="1368"/>
      <c r="H370" s="1368"/>
      <c r="I370" s="1368"/>
      <c r="J370" s="1368"/>
      <c r="K370" s="1368"/>
      <c r="L370" s="1368"/>
      <c r="M370" s="1368"/>
      <c r="N370" s="1368"/>
      <c r="O370" s="1368"/>
      <c r="P370" s="1368"/>
      <c r="Q370" s="1368"/>
      <c r="R370" s="1368"/>
      <c r="S370" s="1368"/>
      <c r="T370" s="1368"/>
      <c r="U370" s="1368"/>
      <c r="V370" s="1368"/>
      <c r="W370" s="1368"/>
      <c r="X370" s="1368"/>
      <c r="Y370" s="1368"/>
      <c r="Z370" s="1368"/>
      <c r="AA370" s="1368"/>
      <c r="AB370" s="1368"/>
      <c r="AC370" s="1368"/>
      <c r="AD370" s="1368"/>
      <c r="AE370" s="1368"/>
    </row>
    <row r="371" spans="1:31" s="1027" customFormat="1" x14ac:dyDescent="0.2">
      <c r="A371" s="1368"/>
      <c r="B371" s="1368"/>
      <c r="C371" s="1368"/>
      <c r="D371" s="1368"/>
      <c r="E371" s="1368"/>
      <c r="F371" s="1368"/>
      <c r="G371" s="1368"/>
      <c r="H371" s="1368"/>
      <c r="I371" s="1368"/>
      <c r="J371" s="1368"/>
      <c r="K371" s="1368"/>
      <c r="L371" s="1368"/>
      <c r="M371" s="1368"/>
      <c r="N371" s="1368"/>
      <c r="O371" s="1368"/>
      <c r="P371" s="1368"/>
      <c r="Q371" s="1368"/>
      <c r="R371" s="1368"/>
      <c r="S371" s="1368"/>
      <c r="T371" s="1368"/>
      <c r="U371" s="1368"/>
      <c r="V371" s="1368"/>
      <c r="W371" s="1368"/>
      <c r="X371" s="1368"/>
      <c r="Y371" s="1368"/>
      <c r="Z371" s="1368"/>
      <c r="AA371" s="1368"/>
      <c r="AB371" s="1368"/>
      <c r="AC371" s="1368"/>
      <c r="AD371" s="1368"/>
      <c r="AE371" s="1368"/>
    </row>
    <row r="372" spans="1:31" s="1027" customFormat="1" x14ac:dyDescent="0.2">
      <c r="A372" s="1368"/>
      <c r="B372" s="1368"/>
      <c r="C372" s="1368"/>
      <c r="D372" s="1368"/>
      <c r="E372" s="1368"/>
      <c r="F372" s="1368"/>
      <c r="G372" s="1368"/>
      <c r="H372" s="1368"/>
      <c r="I372" s="1368"/>
      <c r="J372" s="1368"/>
      <c r="K372" s="1368"/>
      <c r="L372" s="1368"/>
      <c r="M372" s="1368"/>
      <c r="N372" s="1368"/>
      <c r="O372" s="1368"/>
      <c r="P372" s="1368"/>
      <c r="Q372" s="1368"/>
      <c r="R372" s="1368"/>
      <c r="S372" s="1368"/>
      <c r="T372" s="1368"/>
      <c r="U372" s="1368"/>
      <c r="V372" s="1368"/>
      <c r="W372" s="1368"/>
      <c r="X372" s="1368"/>
      <c r="Y372" s="1368"/>
      <c r="Z372" s="1368"/>
      <c r="AA372" s="1368"/>
      <c r="AB372" s="1368"/>
      <c r="AC372" s="1368"/>
      <c r="AD372" s="1368"/>
      <c r="AE372" s="1368"/>
    </row>
    <row r="373" spans="1:31" s="1027" customFormat="1" x14ac:dyDescent="0.2">
      <c r="A373" s="1368"/>
      <c r="B373" s="1368"/>
      <c r="C373" s="1368"/>
      <c r="D373" s="1368"/>
      <c r="E373" s="1368"/>
      <c r="F373" s="1368"/>
      <c r="G373" s="1368"/>
      <c r="H373" s="1368"/>
      <c r="I373" s="1368"/>
      <c r="J373" s="1368"/>
      <c r="K373" s="1368"/>
      <c r="L373" s="1368"/>
      <c r="M373" s="1368"/>
      <c r="N373" s="1368"/>
      <c r="O373" s="1368"/>
      <c r="P373" s="1368"/>
      <c r="Q373" s="1368"/>
      <c r="R373" s="1368"/>
      <c r="S373" s="1368"/>
      <c r="T373" s="1368"/>
      <c r="U373" s="1368"/>
      <c r="V373" s="1368"/>
      <c r="W373" s="1368"/>
      <c r="X373" s="1368"/>
      <c r="Y373" s="1368"/>
      <c r="Z373" s="1368"/>
      <c r="AA373" s="1368"/>
      <c r="AB373" s="1368"/>
      <c r="AC373" s="1368"/>
      <c r="AD373" s="1368"/>
      <c r="AE373" s="1368"/>
    </row>
    <row r="374" spans="1:31" s="1027" customFormat="1" x14ac:dyDescent="0.2">
      <c r="A374" s="1368"/>
      <c r="B374" s="1368"/>
      <c r="C374" s="1368"/>
      <c r="D374" s="1368"/>
      <c r="E374" s="1368"/>
      <c r="F374" s="1368"/>
      <c r="G374" s="1368"/>
      <c r="H374" s="1368"/>
      <c r="I374" s="1368"/>
      <c r="J374" s="1368"/>
      <c r="K374" s="1368"/>
      <c r="L374" s="1368"/>
      <c r="M374" s="1368"/>
      <c r="N374" s="1368"/>
      <c r="O374" s="1368"/>
      <c r="P374" s="1368"/>
      <c r="Q374" s="1368"/>
      <c r="R374" s="1368"/>
      <c r="S374" s="1368"/>
      <c r="T374" s="1368"/>
      <c r="U374" s="1368"/>
      <c r="V374" s="1368"/>
      <c r="W374" s="1368"/>
      <c r="X374" s="1368"/>
      <c r="Y374" s="1368"/>
      <c r="Z374" s="1368"/>
      <c r="AA374" s="1368"/>
      <c r="AB374" s="1368"/>
      <c r="AC374" s="1368"/>
      <c r="AD374" s="1368"/>
      <c r="AE374" s="1368"/>
    </row>
    <row r="375" spans="1:31" s="1027" customFormat="1" x14ac:dyDescent="0.2">
      <c r="A375" s="1368"/>
      <c r="B375" s="1368"/>
      <c r="C375" s="1368"/>
      <c r="D375" s="1368"/>
      <c r="E375" s="1368"/>
      <c r="F375" s="1368"/>
      <c r="G375" s="1368"/>
      <c r="H375" s="1368"/>
      <c r="I375" s="1368"/>
      <c r="J375" s="1368"/>
      <c r="K375" s="1368"/>
      <c r="L375" s="1368"/>
      <c r="M375" s="1368"/>
      <c r="N375" s="1368"/>
      <c r="O375" s="1368"/>
      <c r="P375" s="1368"/>
      <c r="Q375" s="1368"/>
      <c r="R375" s="1368"/>
      <c r="S375" s="1368"/>
      <c r="T375" s="1368"/>
      <c r="U375" s="1368"/>
      <c r="V375" s="1368"/>
      <c r="W375" s="1368"/>
      <c r="X375" s="1368"/>
      <c r="Y375" s="1368"/>
      <c r="Z375" s="1368"/>
      <c r="AA375" s="1368"/>
      <c r="AB375" s="1368"/>
      <c r="AC375" s="1368"/>
      <c r="AD375" s="1368"/>
      <c r="AE375" s="1368"/>
    </row>
    <row r="376" spans="1:31" s="1027" customFormat="1" x14ac:dyDescent="0.2">
      <c r="A376" s="1368"/>
      <c r="B376" s="1368"/>
      <c r="C376" s="1368"/>
      <c r="D376" s="1368"/>
      <c r="E376" s="1368"/>
      <c r="F376" s="1368"/>
      <c r="G376" s="1368"/>
      <c r="H376" s="1368"/>
      <c r="I376" s="1368"/>
      <c r="J376" s="1368"/>
      <c r="K376" s="1368"/>
      <c r="L376" s="1368"/>
      <c r="M376" s="1368"/>
      <c r="N376" s="1368"/>
      <c r="O376" s="1368"/>
      <c r="P376" s="1368"/>
      <c r="Q376" s="1368"/>
      <c r="R376" s="1368"/>
      <c r="S376" s="1368"/>
      <c r="T376" s="1368"/>
      <c r="U376" s="1368"/>
      <c r="V376" s="1368"/>
      <c r="W376" s="1368"/>
      <c r="X376" s="1368"/>
      <c r="Y376" s="1368"/>
      <c r="Z376" s="1368"/>
      <c r="AA376" s="1368"/>
      <c r="AB376" s="1368"/>
      <c r="AC376" s="1368"/>
      <c r="AD376" s="1368"/>
      <c r="AE376" s="1368"/>
    </row>
    <row r="377" spans="1:31" s="1027" customFormat="1" x14ac:dyDescent="0.2">
      <c r="A377" s="1368"/>
      <c r="B377" s="1368"/>
      <c r="C377" s="1368"/>
      <c r="D377" s="1368"/>
      <c r="E377" s="1368"/>
      <c r="F377" s="1368"/>
      <c r="G377" s="1368"/>
      <c r="H377" s="1368"/>
      <c r="I377" s="1368"/>
      <c r="J377" s="1368"/>
      <c r="K377" s="1368"/>
      <c r="L377" s="1368"/>
      <c r="M377" s="1368"/>
      <c r="N377" s="1368"/>
      <c r="O377" s="1368"/>
      <c r="P377" s="1368"/>
      <c r="Q377" s="1368"/>
      <c r="R377" s="1368"/>
      <c r="S377" s="1368"/>
      <c r="T377" s="1368"/>
      <c r="U377" s="1368"/>
      <c r="V377" s="1368"/>
      <c r="W377" s="1368"/>
      <c r="X377" s="1368"/>
      <c r="Y377" s="1368"/>
      <c r="Z377" s="1368"/>
      <c r="AA377" s="1368"/>
      <c r="AB377" s="1368"/>
      <c r="AC377" s="1368"/>
      <c r="AD377" s="1368"/>
      <c r="AE377" s="1368"/>
    </row>
    <row r="378" spans="1:31" s="1027" customFormat="1" x14ac:dyDescent="0.2">
      <c r="A378" s="1368"/>
      <c r="B378" s="1368"/>
      <c r="C378" s="1368"/>
      <c r="D378" s="1368"/>
      <c r="E378" s="1368"/>
      <c r="F378" s="1368"/>
      <c r="G378" s="1368"/>
      <c r="H378" s="1368"/>
      <c r="I378" s="1368"/>
      <c r="J378" s="1368"/>
      <c r="K378" s="1368"/>
      <c r="L378" s="1368"/>
      <c r="M378" s="1368"/>
      <c r="N378" s="1368"/>
      <c r="O378" s="1368"/>
      <c r="P378" s="1368"/>
      <c r="Q378" s="1368"/>
      <c r="R378" s="1368"/>
      <c r="S378" s="1368"/>
      <c r="T378" s="1368"/>
      <c r="U378" s="1368"/>
      <c r="V378" s="1368"/>
      <c r="W378" s="1368"/>
      <c r="X378" s="1368"/>
      <c r="Y378" s="1368"/>
      <c r="Z378" s="1368"/>
      <c r="AA378" s="1368"/>
      <c r="AB378" s="1368"/>
      <c r="AC378" s="1368"/>
      <c r="AD378" s="1368"/>
      <c r="AE378" s="1368"/>
    </row>
    <row r="379" spans="1:31" s="1027" customFormat="1" x14ac:dyDescent="0.2">
      <c r="A379" s="1368"/>
      <c r="B379" s="1368"/>
      <c r="C379" s="1368"/>
      <c r="D379" s="1368"/>
      <c r="E379" s="1368"/>
      <c r="F379" s="1368"/>
      <c r="G379" s="1368"/>
      <c r="H379" s="1368"/>
      <c r="I379" s="1368"/>
      <c r="J379" s="1368"/>
      <c r="K379" s="1368"/>
      <c r="L379" s="1368"/>
      <c r="M379" s="1368"/>
      <c r="N379" s="1368"/>
      <c r="O379" s="1368"/>
      <c r="P379" s="1368"/>
      <c r="Q379" s="1368"/>
      <c r="R379" s="1368"/>
      <c r="S379" s="1368"/>
      <c r="T379" s="1368"/>
      <c r="U379" s="1368"/>
      <c r="V379" s="1368"/>
      <c r="W379" s="1368"/>
      <c r="X379" s="1368"/>
      <c r="Y379" s="1368"/>
      <c r="Z379" s="1368"/>
      <c r="AA379" s="1368"/>
      <c r="AB379" s="1368"/>
      <c r="AC379" s="1368"/>
      <c r="AD379" s="1368"/>
      <c r="AE379" s="1368"/>
    </row>
    <row r="380" spans="1:31" s="1027" customFormat="1" x14ac:dyDescent="0.2">
      <c r="A380" s="1368"/>
      <c r="B380" s="1368"/>
      <c r="C380" s="1368"/>
      <c r="D380" s="1368"/>
      <c r="E380" s="1368"/>
      <c r="F380" s="1368"/>
      <c r="G380" s="1368"/>
      <c r="H380" s="1368"/>
      <c r="I380" s="1368"/>
      <c r="J380" s="1368"/>
      <c r="K380" s="1368"/>
      <c r="L380" s="1368"/>
      <c r="M380" s="1368"/>
      <c r="N380" s="1368"/>
      <c r="O380" s="1368"/>
      <c r="P380" s="1368"/>
      <c r="Q380" s="1368"/>
      <c r="R380" s="1368"/>
      <c r="S380" s="1368"/>
      <c r="T380" s="1368"/>
      <c r="U380" s="1368"/>
      <c r="V380" s="1368"/>
      <c r="W380" s="1368"/>
      <c r="X380" s="1368"/>
      <c r="Y380" s="1368"/>
      <c r="Z380" s="1368"/>
      <c r="AA380" s="1368"/>
      <c r="AB380" s="1368"/>
      <c r="AC380" s="1368"/>
      <c r="AD380" s="1368"/>
      <c r="AE380" s="1368"/>
    </row>
    <row r="381" spans="1:31" s="1027" customFormat="1" x14ac:dyDescent="0.2">
      <c r="A381" s="1368"/>
      <c r="B381" s="1368"/>
      <c r="C381" s="1368"/>
      <c r="D381" s="1368"/>
      <c r="E381" s="1368"/>
      <c r="F381" s="1368"/>
      <c r="G381" s="1368"/>
      <c r="H381" s="1368"/>
      <c r="I381" s="1368"/>
      <c r="J381" s="1368"/>
      <c r="K381" s="1368"/>
      <c r="L381" s="1368"/>
      <c r="M381" s="1368"/>
      <c r="N381" s="1368"/>
      <c r="O381" s="1368"/>
      <c r="P381" s="1368"/>
      <c r="Q381" s="1368"/>
      <c r="R381" s="1368"/>
      <c r="S381" s="1368"/>
      <c r="T381" s="1368"/>
      <c r="U381" s="1368"/>
      <c r="V381" s="1368"/>
      <c r="W381" s="1368"/>
      <c r="X381" s="1368"/>
      <c r="Y381" s="1368"/>
      <c r="Z381" s="1368"/>
      <c r="AA381" s="1368"/>
      <c r="AB381" s="1368"/>
      <c r="AC381" s="1368"/>
      <c r="AD381" s="1368"/>
      <c r="AE381" s="1368"/>
    </row>
    <row r="382" spans="1:31" s="1027" customFormat="1" x14ac:dyDescent="0.2">
      <c r="A382" s="1368"/>
      <c r="B382" s="1368"/>
      <c r="C382" s="1368"/>
      <c r="D382" s="1368"/>
      <c r="E382" s="1368"/>
      <c r="F382" s="1368"/>
      <c r="G382" s="1368"/>
      <c r="H382" s="1368"/>
      <c r="I382" s="1368"/>
      <c r="J382" s="1368"/>
      <c r="K382" s="1368"/>
      <c r="L382" s="1368"/>
      <c r="M382" s="1368"/>
      <c r="N382" s="1368"/>
      <c r="O382" s="1368"/>
      <c r="P382" s="1368"/>
      <c r="Q382" s="1368"/>
      <c r="R382" s="1368"/>
      <c r="S382" s="1368"/>
      <c r="T382" s="1368"/>
      <c r="U382" s="1368"/>
      <c r="V382" s="1368"/>
      <c r="W382" s="1368"/>
      <c r="X382" s="1368"/>
      <c r="Y382" s="1368"/>
      <c r="Z382" s="1368"/>
      <c r="AA382" s="1368"/>
      <c r="AB382" s="1368"/>
      <c r="AC382" s="1368"/>
      <c r="AD382" s="1368"/>
      <c r="AE382" s="1368"/>
    </row>
    <row r="383" spans="1:31" s="1027" customFormat="1" x14ac:dyDescent="0.2">
      <c r="A383" s="1368"/>
      <c r="B383" s="1368"/>
      <c r="C383" s="1368"/>
      <c r="D383" s="1368"/>
      <c r="E383" s="1368"/>
      <c r="F383" s="1368"/>
      <c r="G383" s="1368"/>
      <c r="H383" s="1368"/>
      <c r="I383" s="1368"/>
      <c r="J383" s="1368"/>
      <c r="K383" s="1368"/>
      <c r="L383" s="1368"/>
      <c r="M383" s="1368"/>
      <c r="N383" s="1368"/>
      <c r="O383" s="1368"/>
      <c r="P383" s="1368"/>
      <c r="Q383" s="1368"/>
      <c r="R383" s="1368"/>
      <c r="S383" s="1368"/>
      <c r="T383" s="1368"/>
      <c r="U383" s="1368"/>
      <c r="V383" s="1368"/>
      <c r="W383" s="1368"/>
      <c r="X383" s="1368"/>
      <c r="Y383" s="1368"/>
      <c r="Z383" s="1368"/>
      <c r="AA383" s="1368"/>
      <c r="AB383" s="1368"/>
      <c r="AC383" s="1368"/>
      <c r="AD383" s="1368"/>
      <c r="AE383" s="1368"/>
    </row>
    <row r="384" spans="1:31" s="1027" customFormat="1" x14ac:dyDescent="0.2">
      <c r="A384" s="1368"/>
      <c r="B384" s="1368"/>
      <c r="C384" s="1368"/>
      <c r="D384" s="1368"/>
      <c r="E384" s="1368"/>
      <c r="F384" s="1368"/>
      <c r="G384" s="1368"/>
      <c r="H384" s="1368"/>
      <c r="I384" s="1368"/>
      <c r="J384" s="1368"/>
      <c r="K384" s="1368"/>
      <c r="L384" s="1368"/>
      <c r="M384" s="1368"/>
      <c r="N384" s="1368"/>
      <c r="O384" s="1368"/>
      <c r="P384" s="1368"/>
      <c r="Q384" s="1368"/>
      <c r="R384" s="1368"/>
      <c r="S384" s="1368"/>
      <c r="T384" s="1368"/>
      <c r="U384" s="1368"/>
      <c r="V384" s="1368"/>
      <c r="W384" s="1368"/>
      <c r="X384" s="1368"/>
      <c r="Y384" s="1368"/>
      <c r="Z384" s="1368"/>
      <c r="AA384" s="1368"/>
      <c r="AB384" s="1368"/>
      <c r="AC384" s="1368"/>
      <c r="AD384" s="1368"/>
      <c r="AE384" s="1368"/>
    </row>
    <row r="385" spans="1:31" s="1027" customFormat="1" x14ac:dyDescent="0.2">
      <c r="A385" s="1368"/>
      <c r="B385" s="1368"/>
      <c r="C385" s="1368"/>
      <c r="D385" s="1368"/>
      <c r="E385" s="1368"/>
      <c r="F385" s="1368"/>
      <c r="G385" s="1368"/>
      <c r="H385" s="1368"/>
      <c r="I385" s="1368"/>
      <c r="J385" s="1368"/>
      <c r="K385" s="1368"/>
      <c r="L385" s="1368"/>
      <c r="M385" s="1368"/>
      <c r="N385" s="1368"/>
      <c r="O385" s="1368"/>
      <c r="P385" s="1368"/>
      <c r="Q385" s="1368"/>
      <c r="R385" s="1368"/>
      <c r="S385" s="1368"/>
      <c r="T385" s="1368"/>
      <c r="U385" s="1368"/>
      <c r="V385" s="1368"/>
      <c r="W385" s="1368"/>
      <c r="X385" s="1368"/>
      <c r="Y385" s="1368"/>
      <c r="Z385" s="1368"/>
      <c r="AA385" s="1368"/>
      <c r="AB385" s="1368"/>
      <c r="AC385" s="1368"/>
      <c r="AD385" s="1368"/>
      <c r="AE385" s="1368"/>
    </row>
    <row r="386" spans="1:31" s="1027" customFormat="1" x14ac:dyDescent="0.2">
      <c r="A386" s="1368"/>
      <c r="B386" s="1368"/>
      <c r="C386" s="1368"/>
      <c r="D386" s="1368"/>
      <c r="E386" s="1368"/>
      <c r="F386" s="1368"/>
      <c r="G386" s="1368"/>
      <c r="H386" s="1368"/>
      <c r="I386" s="1368"/>
      <c r="J386" s="1368"/>
      <c r="K386" s="1368"/>
      <c r="L386" s="1368"/>
      <c r="M386" s="1368"/>
      <c r="N386" s="1368"/>
      <c r="O386" s="1368"/>
      <c r="P386" s="1368"/>
      <c r="Q386" s="1368"/>
      <c r="R386" s="1368"/>
      <c r="S386" s="1368"/>
      <c r="T386" s="1368"/>
      <c r="U386" s="1368"/>
      <c r="V386" s="1368"/>
      <c r="W386" s="1368"/>
      <c r="X386" s="1368"/>
      <c r="Y386" s="1368"/>
      <c r="Z386" s="1368"/>
      <c r="AA386" s="1368"/>
      <c r="AB386" s="1368"/>
      <c r="AC386" s="1368"/>
      <c r="AD386" s="1368"/>
      <c r="AE386" s="1368"/>
    </row>
    <row r="387" spans="1:31" s="1027" customFormat="1" x14ac:dyDescent="0.2">
      <c r="A387" s="1368"/>
      <c r="B387" s="1368"/>
      <c r="C387" s="1368"/>
      <c r="D387" s="1368"/>
      <c r="E387" s="1368"/>
      <c r="F387" s="1368"/>
      <c r="G387" s="1368"/>
      <c r="H387" s="1368"/>
      <c r="I387" s="1368"/>
      <c r="J387" s="1368"/>
      <c r="K387" s="1368"/>
      <c r="L387" s="1368"/>
      <c r="M387" s="1368"/>
      <c r="N387" s="1368"/>
      <c r="O387" s="1368"/>
      <c r="P387" s="1368"/>
      <c r="Q387" s="1368"/>
      <c r="R387" s="1368"/>
      <c r="S387" s="1368"/>
      <c r="T387" s="1368"/>
      <c r="U387" s="1368"/>
      <c r="V387" s="1368"/>
      <c r="W387" s="1368"/>
      <c r="X387" s="1368"/>
      <c r="Y387" s="1368"/>
      <c r="Z387" s="1368"/>
      <c r="AA387" s="1368"/>
      <c r="AB387" s="1368"/>
      <c r="AC387" s="1368"/>
      <c r="AD387" s="1368"/>
      <c r="AE387" s="1368"/>
    </row>
    <row r="388" spans="1:31" s="1027" customFormat="1" x14ac:dyDescent="0.2">
      <c r="A388" s="1368"/>
      <c r="B388" s="1368"/>
      <c r="C388" s="1368"/>
      <c r="D388" s="1368"/>
      <c r="E388" s="1368"/>
      <c r="F388" s="1368"/>
      <c r="G388" s="1368"/>
      <c r="H388" s="1368"/>
      <c r="I388" s="1368"/>
      <c r="J388" s="1368"/>
      <c r="K388" s="1368"/>
      <c r="L388" s="1368"/>
      <c r="M388" s="1368"/>
      <c r="N388" s="1368"/>
      <c r="O388" s="1368"/>
      <c r="P388" s="1368"/>
      <c r="Q388" s="1368"/>
      <c r="R388" s="1368"/>
      <c r="S388" s="1368"/>
      <c r="T388" s="1368"/>
      <c r="U388" s="1368"/>
      <c r="V388" s="1368"/>
      <c r="W388" s="1368"/>
      <c r="X388" s="1368"/>
      <c r="Y388" s="1368"/>
      <c r="Z388" s="1368"/>
      <c r="AA388" s="1368"/>
      <c r="AB388" s="1368"/>
      <c r="AC388" s="1368"/>
      <c r="AD388" s="1368"/>
      <c r="AE388" s="1368"/>
    </row>
    <row r="389" spans="1:31" s="1027" customFormat="1" x14ac:dyDescent="0.2">
      <c r="A389" s="1368"/>
      <c r="B389" s="1368"/>
      <c r="C389" s="1368"/>
      <c r="D389" s="1368"/>
      <c r="E389" s="1368"/>
      <c r="F389" s="1368"/>
      <c r="G389" s="1368"/>
      <c r="H389" s="1368"/>
      <c r="I389" s="1368"/>
      <c r="J389" s="1368"/>
      <c r="K389" s="1368"/>
      <c r="L389" s="1368"/>
      <c r="M389" s="1368"/>
      <c r="N389" s="1368"/>
      <c r="O389" s="1368"/>
      <c r="P389" s="1368"/>
      <c r="Q389" s="1368"/>
      <c r="R389" s="1368"/>
      <c r="S389" s="1368"/>
      <c r="T389" s="1368"/>
      <c r="U389" s="1368"/>
      <c r="V389" s="1368"/>
      <c r="W389" s="1368"/>
      <c r="X389" s="1368"/>
      <c r="Y389" s="1368"/>
      <c r="Z389" s="1368"/>
      <c r="AA389" s="1368"/>
      <c r="AB389" s="1368"/>
      <c r="AC389" s="1368"/>
      <c r="AD389" s="1368"/>
      <c r="AE389" s="1368"/>
    </row>
    <row r="390" spans="1:31" s="1027" customFormat="1" x14ac:dyDescent="0.2">
      <c r="A390" s="1368"/>
      <c r="B390" s="1368"/>
      <c r="C390" s="1368"/>
      <c r="D390" s="1368"/>
      <c r="E390" s="1368"/>
      <c r="F390" s="1368"/>
      <c r="G390" s="1368"/>
      <c r="H390" s="1368"/>
      <c r="I390" s="1368"/>
      <c r="J390" s="1368"/>
      <c r="K390" s="1368"/>
      <c r="L390" s="1368"/>
      <c r="M390" s="1368"/>
      <c r="N390" s="1368"/>
      <c r="O390" s="1368"/>
      <c r="P390" s="1368"/>
      <c r="Q390" s="1368"/>
      <c r="R390" s="1368"/>
      <c r="S390" s="1368"/>
      <c r="T390" s="1368"/>
      <c r="U390" s="1368"/>
      <c r="V390" s="1368"/>
      <c r="W390" s="1368"/>
      <c r="X390" s="1368"/>
      <c r="Y390" s="1368"/>
      <c r="Z390" s="1368"/>
      <c r="AA390" s="1368"/>
      <c r="AB390" s="1368"/>
      <c r="AC390" s="1368"/>
      <c r="AD390" s="1368"/>
      <c r="AE390" s="1368"/>
    </row>
    <row r="391" spans="1:31" s="1027" customFormat="1" x14ac:dyDescent="0.2">
      <c r="A391" s="1368"/>
      <c r="B391" s="1368"/>
      <c r="C391" s="1368"/>
      <c r="D391" s="1368"/>
      <c r="E391" s="1368"/>
      <c r="F391" s="1368"/>
      <c r="G391" s="1368"/>
      <c r="H391" s="1368"/>
      <c r="I391" s="1368"/>
      <c r="J391" s="1368"/>
      <c r="K391" s="1368"/>
      <c r="L391" s="1368"/>
      <c r="M391" s="1368"/>
      <c r="N391" s="1368"/>
      <c r="O391" s="1368"/>
      <c r="P391" s="1368"/>
      <c r="Q391" s="1368"/>
      <c r="R391" s="1368"/>
      <c r="S391" s="1368"/>
      <c r="T391" s="1368"/>
      <c r="U391" s="1368"/>
      <c r="V391" s="1368"/>
      <c r="W391" s="1368"/>
      <c r="X391" s="1368"/>
      <c r="Y391" s="1368"/>
      <c r="Z391" s="1368"/>
      <c r="AA391" s="1368"/>
      <c r="AB391" s="1368"/>
      <c r="AC391" s="1368"/>
      <c r="AD391" s="1368"/>
      <c r="AE391" s="1368"/>
    </row>
    <row r="392" spans="1:31" s="1027" customFormat="1" x14ac:dyDescent="0.2">
      <c r="A392" s="1368"/>
      <c r="B392" s="1368"/>
      <c r="C392" s="1368"/>
      <c r="D392" s="1368"/>
      <c r="E392" s="1368"/>
      <c r="F392" s="1368"/>
      <c r="G392" s="1368"/>
      <c r="H392" s="1368"/>
      <c r="I392" s="1368"/>
      <c r="J392" s="1368"/>
      <c r="K392" s="1368"/>
      <c r="L392" s="1368"/>
      <c r="M392" s="1368"/>
      <c r="N392" s="1368"/>
      <c r="O392" s="1368"/>
      <c r="P392" s="1368"/>
      <c r="Q392" s="1368"/>
      <c r="R392" s="1368"/>
      <c r="S392" s="1368"/>
      <c r="T392" s="1368"/>
      <c r="U392" s="1368"/>
      <c r="V392" s="1368"/>
      <c r="W392" s="1368"/>
      <c r="X392" s="1368"/>
      <c r="Y392" s="1368"/>
      <c r="Z392" s="1368"/>
      <c r="AA392" s="1368"/>
      <c r="AB392" s="1368"/>
      <c r="AC392" s="1368"/>
      <c r="AD392" s="1368"/>
      <c r="AE392" s="1368"/>
    </row>
    <row r="393" spans="1:31" s="1027" customFormat="1" x14ac:dyDescent="0.2">
      <c r="A393" s="1368"/>
      <c r="B393" s="1368"/>
      <c r="C393" s="1368"/>
      <c r="D393" s="1368"/>
      <c r="E393" s="1368"/>
      <c r="F393" s="1368"/>
      <c r="G393" s="1368"/>
      <c r="H393" s="1368"/>
      <c r="I393" s="1368"/>
      <c r="J393" s="1368"/>
      <c r="K393" s="1368"/>
      <c r="L393" s="1368"/>
      <c r="M393" s="1368"/>
      <c r="N393" s="1368"/>
      <c r="O393" s="1368"/>
      <c r="P393" s="1368"/>
      <c r="Q393" s="1368"/>
      <c r="R393" s="1368"/>
      <c r="S393" s="1368"/>
      <c r="T393" s="1368"/>
      <c r="U393" s="1368"/>
      <c r="V393" s="1368"/>
      <c r="W393" s="1368"/>
      <c r="X393" s="1368"/>
      <c r="Y393" s="1368"/>
      <c r="Z393" s="1368"/>
      <c r="AA393" s="1368"/>
      <c r="AB393" s="1368"/>
      <c r="AC393" s="1368"/>
      <c r="AD393" s="1368"/>
      <c r="AE393" s="1368"/>
    </row>
    <row r="394" spans="1:31" s="1027" customFormat="1" x14ac:dyDescent="0.2">
      <c r="A394" s="1368"/>
      <c r="B394" s="1368"/>
      <c r="C394" s="1368"/>
      <c r="D394" s="1368"/>
      <c r="E394" s="1368"/>
      <c r="F394" s="1368"/>
      <c r="G394" s="1368"/>
      <c r="H394" s="1368"/>
      <c r="I394" s="1368"/>
      <c r="J394" s="1368"/>
      <c r="K394" s="1368"/>
      <c r="L394" s="1368"/>
      <c r="M394" s="1368"/>
      <c r="N394" s="1368"/>
      <c r="O394" s="1368"/>
      <c r="P394" s="1368"/>
      <c r="Q394" s="1368"/>
      <c r="R394" s="1368"/>
      <c r="S394" s="1368"/>
      <c r="T394" s="1368"/>
      <c r="U394" s="1368"/>
      <c r="V394" s="1368"/>
      <c r="W394" s="1368"/>
      <c r="X394" s="1368"/>
      <c r="Y394" s="1368"/>
      <c r="Z394" s="1368"/>
      <c r="AA394" s="1368"/>
      <c r="AB394" s="1368"/>
      <c r="AC394" s="1368"/>
      <c r="AD394" s="1368"/>
      <c r="AE394" s="1368"/>
    </row>
    <row r="395" spans="1:31" s="1027" customFormat="1" x14ac:dyDescent="0.2">
      <c r="A395" s="1368"/>
      <c r="B395" s="1368"/>
      <c r="C395" s="1368"/>
      <c r="D395" s="1368"/>
      <c r="E395" s="1368"/>
      <c r="F395" s="1368"/>
      <c r="G395" s="1368"/>
      <c r="H395" s="1368"/>
      <c r="I395" s="1368"/>
      <c r="J395" s="1368"/>
      <c r="K395" s="1368"/>
      <c r="L395" s="1368"/>
      <c r="M395" s="1368"/>
      <c r="N395" s="1368"/>
      <c r="O395" s="1368"/>
      <c r="P395" s="1368"/>
      <c r="Q395" s="1368"/>
      <c r="R395" s="1368"/>
      <c r="S395" s="1368"/>
      <c r="T395" s="1368"/>
      <c r="U395" s="1368"/>
      <c r="V395" s="1368"/>
      <c r="W395" s="1368"/>
      <c r="X395" s="1368"/>
      <c r="Y395" s="1368"/>
      <c r="Z395" s="1368"/>
      <c r="AA395" s="1368"/>
      <c r="AB395" s="1368"/>
      <c r="AC395" s="1368"/>
      <c r="AD395" s="1368"/>
      <c r="AE395" s="1368"/>
    </row>
    <row r="396" spans="1:31" s="1027" customFormat="1" x14ac:dyDescent="0.2">
      <c r="A396" s="1368"/>
      <c r="B396" s="1368"/>
      <c r="C396" s="1368"/>
      <c r="D396" s="1368"/>
      <c r="E396" s="1368"/>
      <c r="F396" s="1368"/>
      <c r="G396" s="1368"/>
      <c r="H396" s="1368"/>
      <c r="I396" s="1368"/>
      <c r="J396" s="1368"/>
      <c r="K396" s="1368"/>
      <c r="L396" s="1368"/>
      <c r="M396" s="1368"/>
      <c r="N396" s="1368"/>
      <c r="O396" s="1368"/>
      <c r="P396" s="1368"/>
      <c r="Q396" s="1368"/>
      <c r="R396" s="1368"/>
      <c r="S396" s="1368"/>
      <c r="T396" s="1368"/>
      <c r="U396" s="1368"/>
      <c r="V396" s="1368"/>
      <c r="W396" s="1368"/>
      <c r="X396" s="1368"/>
      <c r="Y396" s="1368"/>
      <c r="Z396" s="1368"/>
      <c r="AA396" s="1368"/>
      <c r="AB396" s="1368"/>
      <c r="AC396" s="1368"/>
      <c r="AD396" s="1368"/>
      <c r="AE396" s="1368"/>
    </row>
    <row r="397" spans="1:31" s="1027" customFormat="1" x14ac:dyDescent="0.2">
      <c r="A397" s="1368"/>
      <c r="B397" s="1368"/>
      <c r="C397" s="1368"/>
      <c r="D397" s="1368"/>
      <c r="E397" s="1368"/>
      <c r="F397" s="1368"/>
      <c r="G397" s="1368"/>
      <c r="H397" s="1368"/>
      <c r="I397" s="1368"/>
      <c r="J397" s="1368"/>
      <c r="K397" s="1368"/>
      <c r="L397" s="1368"/>
      <c r="M397" s="1368"/>
      <c r="N397" s="1368"/>
      <c r="O397" s="1368"/>
      <c r="P397" s="1368"/>
      <c r="Q397" s="1368"/>
      <c r="R397" s="1368"/>
      <c r="S397" s="1368"/>
      <c r="T397" s="1368"/>
      <c r="U397" s="1368"/>
      <c r="V397" s="1368"/>
      <c r="W397" s="1368"/>
      <c r="X397" s="1368"/>
      <c r="Y397" s="1368"/>
      <c r="Z397" s="1368"/>
      <c r="AA397" s="1368"/>
      <c r="AB397" s="1368"/>
      <c r="AC397" s="1368"/>
      <c r="AD397" s="1368"/>
      <c r="AE397" s="1368"/>
    </row>
    <row r="398" spans="1:31" s="1027" customFormat="1" x14ac:dyDescent="0.2">
      <c r="A398" s="1368"/>
      <c r="B398" s="1368"/>
      <c r="C398" s="1368"/>
      <c r="D398" s="1368"/>
      <c r="E398" s="1368"/>
      <c r="F398" s="1368"/>
      <c r="G398" s="1368"/>
      <c r="H398" s="1368"/>
      <c r="I398" s="1368"/>
      <c r="J398" s="1368"/>
      <c r="K398" s="1368"/>
      <c r="L398" s="1368"/>
      <c r="M398" s="1368"/>
      <c r="N398" s="1368"/>
      <c r="O398" s="1368"/>
      <c r="P398" s="1368"/>
      <c r="Q398" s="1368"/>
      <c r="R398" s="1368"/>
      <c r="S398" s="1368"/>
      <c r="T398" s="1368"/>
      <c r="U398" s="1368"/>
      <c r="V398" s="1368"/>
      <c r="W398" s="1368"/>
      <c r="X398" s="1368"/>
      <c r="Y398" s="1368"/>
      <c r="Z398" s="1368"/>
      <c r="AA398" s="1368"/>
      <c r="AB398" s="1368"/>
      <c r="AC398" s="1368"/>
      <c r="AD398" s="1368"/>
      <c r="AE398" s="1368"/>
    </row>
    <row r="399" spans="1:31" s="1027" customFormat="1" x14ac:dyDescent="0.2">
      <c r="A399" s="1368"/>
      <c r="B399" s="1368"/>
      <c r="C399" s="1368"/>
      <c r="D399" s="1368"/>
      <c r="E399" s="1368"/>
      <c r="F399" s="1368"/>
      <c r="G399" s="1368"/>
      <c r="H399" s="1368"/>
      <c r="I399" s="1368"/>
      <c r="J399" s="1368"/>
      <c r="K399" s="1368"/>
      <c r="L399" s="1368"/>
      <c r="M399" s="1368"/>
      <c r="N399" s="1368"/>
      <c r="O399" s="1368"/>
      <c r="P399" s="1368"/>
      <c r="Q399" s="1368"/>
      <c r="R399" s="1368"/>
      <c r="S399" s="1368"/>
      <c r="T399" s="1368"/>
      <c r="U399" s="1368"/>
      <c r="V399" s="1368"/>
      <c r="W399" s="1368"/>
      <c r="X399" s="1368"/>
      <c r="Y399" s="1368"/>
      <c r="Z399" s="1368"/>
      <c r="AA399" s="1368"/>
      <c r="AB399" s="1368"/>
      <c r="AC399" s="1368"/>
      <c r="AD399" s="1368"/>
      <c r="AE399" s="1368"/>
    </row>
    <row r="400" spans="1:31" s="1027" customFormat="1" x14ac:dyDescent="0.2">
      <c r="A400" s="1368"/>
      <c r="B400" s="1368"/>
      <c r="C400" s="1368"/>
      <c r="D400" s="1368"/>
      <c r="E400" s="1368"/>
      <c r="F400" s="1368"/>
      <c r="G400" s="1368"/>
      <c r="H400" s="1368"/>
      <c r="I400" s="1368"/>
      <c r="J400" s="1368"/>
      <c r="K400" s="1368"/>
      <c r="L400" s="1368"/>
      <c r="M400" s="1368"/>
      <c r="N400" s="1368"/>
      <c r="O400" s="1368"/>
      <c r="P400" s="1368"/>
      <c r="Q400" s="1368"/>
      <c r="R400" s="1368"/>
      <c r="S400" s="1368"/>
      <c r="T400" s="1368"/>
      <c r="U400" s="1368"/>
      <c r="V400" s="1368"/>
      <c r="W400" s="1368"/>
      <c r="X400" s="1368"/>
      <c r="Y400" s="1368"/>
      <c r="Z400" s="1368"/>
      <c r="AA400" s="1368"/>
      <c r="AB400" s="1368"/>
      <c r="AC400" s="1368"/>
      <c r="AD400" s="1368"/>
      <c r="AE400" s="1368"/>
    </row>
    <row r="401" spans="1:31" s="1027" customFormat="1" x14ac:dyDescent="0.2">
      <c r="A401" s="1368"/>
      <c r="B401" s="1368"/>
      <c r="C401" s="1368"/>
      <c r="D401" s="1368"/>
      <c r="E401" s="1368"/>
      <c r="F401" s="1368"/>
      <c r="G401" s="1368"/>
      <c r="H401" s="1368"/>
      <c r="I401" s="1368"/>
      <c r="J401" s="1368"/>
      <c r="K401" s="1368"/>
      <c r="L401" s="1368"/>
      <c r="M401" s="1368"/>
      <c r="N401" s="1368"/>
      <c r="O401" s="1368"/>
      <c r="P401" s="1368"/>
      <c r="Q401" s="1368"/>
      <c r="R401" s="1368"/>
      <c r="S401" s="1368"/>
      <c r="T401" s="1368"/>
      <c r="U401" s="1368"/>
      <c r="V401" s="1368"/>
      <c r="W401" s="1368"/>
      <c r="X401" s="1368"/>
      <c r="Y401" s="1368"/>
      <c r="Z401" s="1368"/>
      <c r="AA401" s="1368"/>
      <c r="AB401" s="1368"/>
      <c r="AC401" s="1368"/>
      <c r="AD401" s="1368"/>
      <c r="AE401" s="1368"/>
    </row>
    <row r="402" spans="1:31" s="1027" customFormat="1" x14ac:dyDescent="0.2">
      <c r="A402" s="1368"/>
      <c r="B402" s="1368"/>
      <c r="C402" s="1368"/>
      <c r="D402" s="1368"/>
      <c r="E402" s="1368"/>
      <c r="F402" s="1368"/>
      <c r="G402" s="1368"/>
      <c r="H402" s="1368"/>
      <c r="I402" s="1368"/>
      <c r="J402" s="1368"/>
      <c r="K402" s="1368"/>
      <c r="L402" s="1368"/>
      <c r="M402" s="1368"/>
      <c r="N402" s="1368"/>
      <c r="O402" s="1368"/>
      <c r="P402" s="1368"/>
      <c r="Q402" s="1368"/>
      <c r="R402" s="1368"/>
      <c r="S402" s="1368"/>
      <c r="T402" s="1368"/>
      <c r="U402" s="1368"/>
      <c r="V402" s="1368"/>
      <c r="W402" s="1368"/>
      <c r="X402" s="1368"/>
      <c r="Y402" s="1368"/>
      <c r="Z402" s="1368"/>
      <c r="AA402" s="1368"/>
      <c r="AB402" s="1368"/>
      <c r="AC402" s="1368"/>
      <c r="AD402" s="1368"/>
      <c r="AE402" s="1368"/>
    </row>
    <row r="403" spans="1:31" s="1027" customFormat="1" x14ac:dyDescent="0.2">
      <c r="A403" s="1368"/>
      <c r="B403" s="1368"/>
      <c r="C403" s="1368"/>
      <c r="D403" s="1368"/>
      <c r="E403" s="1368"/>
      <c r="F403" s="1368"/>
      <c r="G403" s="1368"/>
      <c r="H403" s="1368"/>
      <c r="I403" s="1368"/>
      <c r="J403" s="1368"/>
      <c r="K403" s="1368"/>
      <c r="L403" s="1368"/>
      <c r="M403" s="1368"/>
      <c r="N403" s="1368"/>
      <c r="O403" s="1368"/>
      <c r="P403" s="1368"/>
      <c r="Q403" s="1368"/>
      <c r="R403" s="1368"/>
      <c r="S403" s="1368"/>
      <c r="T403" s="1368"/>
      <c r="U403" s="1368"/>
      <c r="V403" s="1368"/>
      <c r="W403" s="1368"/>
      <c r="X403" s="1368"/>
      <c r="Y403" s="1368"/>
      <c r="Z403" s="1368"/>
      <c r="AA403" s="1368"/>
      <c r="AB403" s="1368"/>
      <c r="AC403" s="1368"/>
      <c r="AD403" s="1368"/>
      <c r="AE403" s="1368"/>
    </row>
    <row r="404" spans="1:31" s="1027" customFormat="1" x14ac:dyDescent="0.2">
      <c r="A404" s="1368"/>
      <c r="B404" s="1368"/>
      <c r="C404" s="1368"/>
      <c r="D404" s="1368"/>
      <c r="E404" s="1368"/>
      <c r="F404" s="1368"/>
      <c r="G404" s="1368"/>
      <c r="H404" s="1368"/>
      <c r="I404" s="1368"/>
      <c r="J404" s="1368"/>
      <c r="K404" s="1368"/>
      <c r="L404" s="1368"/>
      <c r="M404" s="1368"/>
      <c r="N404" s="1368"/>
      <c r="O404" s="1368"/>
      <c r="P404" s="1368"/>
      <c r="Q404" s="1368"/>
      <c r="R404" s="1368"/>
      <c r="S404" s="1368"/>
      <c r="T404" s="1368"/>
      <c r="U404" s="1368"/>
      <c r="V404" s="1368"/>
      <c r="W404" s="1368"/>
      <c r="X404" s="1368"/>
      <c r="Y404" s="1368"/>
      <c r="Z404" s="1368"/>
      <c r="AA404" s="1368"/>
      <c r="AB404" s="1368"/>
      <c r="AC404" s="1368"/>
      <c r="AD404" s="1368"/>
      <c r="AE404" s="1368"/>
    </row>
    <row r="405" spans="1:31" s="1027" customFormat="1" x14ac:dyDescent="0.2">
      <c r="A405" s="1368"/>
      <c r="B405" s="1368"/>
      <c r="C405" s="1368"/>
      <c r="D405" s="1368"/>
      <c r="E405" s="1368"/>
      <c r="F405" s="1368"/>
      <c r="G405" s="1368"/>
      <c r="H405" s="1368"/>
      <c r="I405" s="1368"/>
      <c r="J405" s="1368"/>
      <c r="K405" s="1368"/>
      <c r="L405" s="1368"/>
      <c r="M405" s="1368"/>
      <c r="N405" s="1368"/>
      <c r="O405" s="1368"/>
      <c r="P405" s="1368"/>
      <c r="Q405" s="1368"/>
      <c r="R405" s="1368"/>
      <c r="S405" s="1368"/>
      <c r="T405" s="1368"/>
      <c r="U405" s="1368"/>
      <c r="V405" s="1368"/>
      <c r="W405" s="1368"/>
      <c r="X405" s="1368"/>
      <c r="Y405" s="1368"/>
      <c r="Z405" s="1368"/>
      <c r="AA405" s="1368"/>
      <c r="AB405" s="1368"/>
      <c r="AC405" s="1368"/>
      <c r="AD405" s="1368"/>
      <c r="AE405" s="1368"/>
    </row>
    <row r="406" spans="1:31" s="1027" customFormat="1" x14ac:dyDescent="0.2">
      <c r="A406" s="1368"/>
      <c r="B406" s="1368"/>
      <c r="C406" s="1368"/>
      <c r="D406" s="1368"/>
      <c r="E406" s="1368"/>
      <c r="F406" s="1368"/>
      <c r="G406" s="1368"/>
      <c r="H406" s="1368"/>
      <c r="I406" s="1368"/>
      <c r="J406" s="1368"/>
      <c r="K406" s="1368"/>
      <c r="L406" s="1368"/>
      <c r="M406" s="1368"/>
      <c r="N406" s="1368"/>
      <c r="O406" s="1368"/>
      <c r="P406" s="1368"/>
      <c r="Q406" s="1368"/>
      <c r="R406" s="1368"/>
      <c r="S406" s="1368"/>
      <c r="T406" s="1368"/>
      <c r="U406" s="1368"/>
      <c r="V406" s="1368"/>
      <c r="W406" s="1368"/>
      <c r="X406" s="1368"/>
      <c r="Y406" s="1368"/>
      <c r="Z406" s="1368"/>
      <c r="AA406" s="1368"/>
      <c r="AB406" s="1368"/>
      <c r="AC406" s="1368"/>
      <c r="AD406" s="1368"/>
      <c r="AE406" s="1368"/>
    </row>
    <row r="407" spans="1:31" s="1027" customFormat="1" x14ac:dyDescent="0.2">
      <c r="A407" s="1368"/>
      <c r="B407" s="1368"/>
      <c r="C407" s="1368"/>
      <c r="D407" s="1368"/>
      <c r="E407" s="1368"/>
      <c r="F407" s="1368"/>
      <c r="G407" s="1368"/>
      <c r="H407" s="1368"/>
      <c r="I407" s="1368"/>
      <c r="J407" s="1368"/>
      <c r="K407" s="1368"/>
      <c r="L407" s="1368"/>
      <c r="M407" s="1368"/>
      <c r="N407" s="1368"/>
      <c r="O407" s="1368"/>
      <c r="P407" s="1368"/>
      <c r="Q407" s="1368"/>
      <c r="R407" s="1368"/>
      <c r="S407" s="1368"/>
      <c r="T407" s="1368"/>
      <c r="U407" s="1368"/>
      <c r="V407" s="1368"/>
      <c r="W407" s="1368"/>
      <c r="X407" s="1368"/>
      <c r="Y407" s="1368"/>
      <c r="Z407" s="1368"/>
      <c r="AA407" s="1368"/>
      <c r="AB407" s="1368"/>
      <c r="AC407" s="1368"/>
      <c r="AD407" s="1368"/>
      <c r="AE407" s="1368"/>
    </row>
    <row r="408" spans="1:31" s="1027" customFormat="1" x14ac:dyDescent="0.2">
      <c r="A408" s="1368"/>
      <c r="B408" s="1368"/>
      <c r="C408" s="1368"/>
      <c r="D408" s="1368"/>
      <c r="E408" s="1368"/>
      <c r="F408" s="1368"/>
      <c r="G408" s="1368"/>
      <c r="H408" s="1368"/>
      <c r="I408" s="1368"/>
      <c r="J408" s="1368"/>
      <c r="K408" s="1368"/>
      <c r="L408" s="1368"/>
      <c r="M408" s="1368"/>
      <c r="N408" s="1368"/>
      <c r="O408" s="1368"/>
      <c r="P408" s="1368"/>
      <c r="Q408" s="1368"/>
      <c r="R408" s="1368"/>
      <c r="S408" s="1368"/>
      <c r="T408" s="1368"/>
      <c r="U408" s="1368"/>
      <c r="V408" s="1368"/>
      <c r="W408" s="1368"/>
      <c r="X408" s="1368"/>
      <c r="Y408" s="1368"/>
      <c r="Z408" s="1368"/>
      <c r="AA408" s="1368"/>
      <c r="AB408" s="1368"/>
      <c r="AC408" s="1368"/>
      <c r="AD408" s="1368"/>
      <c r="AE408" s="1368"/>
    </row>
    <row r="409" spans="1:31" s="1027" customFormat="1" x14ac:dyDescent="0.2">
      <c r="A409" s="1368"/>
      <c r="B409" s="1368"/>
      <c r="C409" s="1368"/>
      <c r="D409" s="1368"/>
      <c r="E409" s="1368"/>
      <c r="F409" s="1368"/>
      <c r="G409" s="1368"/>
      <c r="H409" s="1368"/>
      <c r="I409" s="1368"/>
      <c r="J409" s="1368"/>
      <c r="K409" s="1368"/>
      <c r="L409" s="1368"/>
      <c r="M409" s="1368"/>
      <c r="N409" s="1368"/>
      <c r="O409" s="1368"/>
      <c r="P409" s="1368"/>
      <c r="Q409" s="1368"/>
      <c r="R409" s="1368"/>
      <c r="S409" s="1368"/>
      <c r="T409" s="1368"/>
      <c r="U409" s="1368"/>
      <c r="V409" s="1368"/>
      <c r="W409" s="1368"/>
      <c r="X409" s="1368"/>
      <c r="Y409" s="1368"/>
      <c r="Z409" s="1368"/>
      <c r="AA409" s="1368"/>
      <c r="AB409" s="1368"/>
      <c r="AC409" s="1368"/>
      <c r="AD409" s="1368"/>
      <c r="AE409" s="1368"/>
    </row>
    <row r="410" spans="1:31" s="1027" customFormat="1" x14ac:dyDescent="0.2">
      <c r="A410" s="1368"/>
      <c r="B410" s="1368"/>
      <c r="C410" s="1368"/>
      <c r="D410" s="1368"/>
      <c r="E410" s="1368"/>
      <c r="F410" s="1368"/>
      <c r="G410" s="1368"/>
      <c r="H410" s="1368"/>
      <c r="I410" s="1368"/>
      <c r="J410" s="1368"/>
      <c r="K410" s="1368"/>
      <c r="L410" s="1368"/>
      <c r="M410" s="1368"/>
      <c r="N410" s="1368"/>
      <c r="O410" s="1368"/>
      <c r="P410" s="1368"/>
      <c r="Q410" s="1368"/>
      <c r="R410" s="1368"/>
      <c r="S410" s="1368"/>
      <c r="T410" s="1368"/>
      <c r="U410" s="1368"/>
      <c r="V410" s="1368"/>
      <c r="W410" s="1368"/>
      <c r="X410" s="1368"/>
      <c r="Y410" s="1368"/>
      <c r="Z410" s="1368"/>
      <c r="AA410" s="1368"/>
      <c r="AB410" s="1368"/>
      <c r="AC410" s="1368"/>
      <c r="AD410" s="1368"/>
      <c r="AE410" s="1368"/>
    </row>
    <row r="411" spans="1:31" s="1027" customFormat="1" x14ac:dyDescent="0.2">
      <c r="A411" s="1368"/>
      <c r="B411" s="1368"/>
      <c r="C411" s="1368"/>
      <c r="D411" s="1368"/>
      <c r="E411" s="1368"/>
      <c r="F411" s="1368"/>
      <c r="G411" s="1368"/>
      <c r="H411" s="1368"/>
      <c r="I411" s="1368"/>
      <c r="J411" s="1368"/>
      <c r="K411" s="1368"/>
      <c r="L411" s="1368"/>
      <c r="M411" s="1368"/>
      <c r="N411" s="1368"/>
      <c r="O411" s="1368"/>
      <c r="P411" s="1368"/>
      <c r="Q411" s="1368"/>
      <c r="R411" s="1368"/>
      <c r="S411" s="1368"/>
      <c r="T411" s="1368"/>
      <c r="U411" s="1368"/>
      <c r="V411" s="1368"/>
      <c r="W411" s="1368"/>
      <c r="X411" s="1368"/>
      <c r="Y411" s="1368"/>
      <c r="Z411" s="1368"/>
      <c r="AA411" s="1368"/>
      <c r="AB411" s="1368"/>
      <c r="AC411" s="1368"/>
      <c r="AD411" s="1368"/>
      <c r="AE411" s="1368"/>
    </row>
    <row r="412" spans="1:31" s="1027" customFormat="1" x14ac:dyDescent="0.2">
      <c r="A412" s="1368"/>
      <c r="B412" s="1368"/>
      <c r="C412" s="1368"/>
      <c r="D412" s="1368"/>
      <c r="E412" s="1368"/>
      <c r="F412" s="1368"/>
      <c r="G412" s="1368"/>
      <c r="H412" s="1368"/>
      <c r="I412" s="1368"/>
      <c r="J412" s="1368"/>
      <c r="K412" s="1368"/>
      <c r="L412" s="1368"/>
      <c r="M412" s="1368"/>
      <c r="N412" s="1368"/>
      <c r="O412" s="1368"/>
      <c r="P412" s="1368"/>
      <c r="Q412" s="1368"/>
      <c r="R412" s="1368"/>
      <c r="S412" s="1368"/>
      <c r="T412" s="1368"/>
      <c r="U412" s="1368"/>
      <c r="V412" s="1368"/>
      <c r="W412" s="1368"/>
      <c r="X412" s="1368"/>
      <c r="Y412" s="1368"/>
      <c r="Z412" s="1368"/>
      <c r="AA412" s="1368"/>
      <c r="AB412" s="1368"/>
      <c r="AC412" s="1368"/>
      <c r="AD412" s="1368"/>
      <c r="AE412" s="1368"/>
    </row>
    <row r="413" spans="1:31" s="1027" customFormat="1" x14ac:dyDescent="0.2">
      <c r="A413" s="1368"/>
      <c r="B413" s="1368"/>
      <c r="C413" s="1368"/>
      <c r="D413" s="1368"/>
      <c r="E413" s="1368"/>
      <c r="F413" s="1368"/>
      <c r="G413" s="1368"/>
      <c r="H413" s="1368"/>
      <c r="I413" s="1368"/>
      <c r="J413" s="1368"/>
      <c r="K413" s="1368"/>
      <c r="L413" s="1368"/>
      <c r="M413" s="1368"/>
      <c r="N413" s="1368"/>
      <c r="O413" s="1368"/>
      <c r="P413" s="1368"/>
      <c r="Q413" s="1368"/>
      <c r="R413" s="1368"/>
      <c r="S413" s="1368"/>
      <c r="T413" s="1368"/>
      <c r="U413" s="1368"/>
      <c r="V413" s="1368"/>
      <c r="W413" s="1368"/>
      <c r="X413" s="1368"/>
      <c r="Y413" s="1368"/>
      <c r="Z413" s="1368"/>
      <c r="AA413" s="1368"/>
      <c r="AB413" s="1368"/>
      <c r="AC413" s="1368"/>
      <c r="AD413" s="1368"/>
      <c r="AE413" s="1368"/>
    </row>
    <row r="414" spans="1:31" s="1027" customFormat="1" x14ac:dyDescent="0.2">
      <c r="A414" s="1368"/>
      <c r="B414" s="1368"/>
      <c r="C414" s="1368"/>
      <c r="D414" s="1368"/>
      <c r="E414" s="1368"/>
      <c r="F414" s="1368"/>
      <c r="G414" s="1368"/>
      <c r="H414" s="1368"/>
      <c r="I414" s="1368"/>
      <c r="J414" s="1368"/>
      <c r="K414" s="1368"/>
      <c r="L414" s="1368"/>
      <c r="M414" s="1368"/>
      <c r="N414" s="1368"/>
      <c r="O414" s="1368"/>
      <c r="P414" s="1368"/>
      <c r="Q414" s="1368"/>
      <c r="R414" s="1368"/>
      <c r="S414" s="1368"/>
      <c r="T414" s="1368"/>
      <c r="U414" s="1368"/>
      <c r="V414" s="1368"/>
      <c r="W414" s="1368"/>
      <c r="X414" s="1368"/>
      <c r="Y414" s="1368"/>
      <c r="Z414" s="1368"/>
      <c r="AA414" s="1368"/>
      <c r="AB414" s="1368"/>
      <c r="AC414" s="1368"/>
      <c r="AD414" s="1368"/>
      <c r="AE414" s="1368"/>
    </row>
    <row r="415" spans="1:31" s="1027" customFormat="1" x14ac:dyDescent="0.2">
      <c r="A415" s="1368"/>
      <c r="B415" s="1368"/>
      <c r="C415" s="1368"/>
      <c r="D415" s="1368"/>
      <c r="E415" s="1368"/>
      <c r="F415" s="1368"/>
      <c r="G415" s="1368"/>
      <c r="H415" s="1368"/>
      <c r="I415" s="1368"/>
      <c r="J415" s="1368"/>
      <c r="K415" s="1368"/>
      <c r="L415" s="1368"/>
      <c r="M415" s="1368"/>
      <c r="N415" s="1368"/>
      <c r="O415" s="1368"/>
      <c r="P415" s="1368"/>
      <c r="Q415" s="1368"/>
      <c r="R415" s="1368"/>
      <c r="S415" s="1368"/>
      <c r="T415" s="1368"/>
      <c r="U415" s="1368"/>
      <c r="V415" s="1368"/>
      <c r="W415" s="1368"/>
      <c r="X415" s="1368"/>
      <c r="Y415" s="1368"/>
      <c r="Z415" s="1368"/>
      <c r="AA415" s="1368"/>
      <c r="AB415" s="1368"/>
      <c r="AC415" s="1368"/>
      <c r="AD415" s="1368"/>
      <c r="AE415" s="1368"/>
    </row>
    <row r="416" spans="1:31" s="1027" customFormat="1" x14ac:dyDescent="0.2">
      <c r="A416" s="1368"/>
      <c r="B416" s="1368"/>
      <c r="C416" s="1368"/>
      <c r="D416" s="1368"/>
      <c r="E416" s="1368"/>
      <c r="F416" s="1368"/>
      <c r="G416" s="1368"/>
      <c r="H416" s="1368"/>
      <c r="I416" s="1368"/>
      <c r="J416" s="1368"/>
      <c r="K416" s="1368"/>
      <c r="L416" s="1368"/>
      <c r="M416" s="1368"/>
      <c r="N416" s="1368"/>
      <c r="O416" s="1368"/>
      <c r="P416" s="1368"/>
      <c r="Q416" s="1368"/>
      <c r="R416" s="1368"/>
      <c r="S416" s="1368"/>
      <c r="T416" s="1368"/>
      <c r="U416" s="1368"/>
      <c r="V416" s="1368"/>
      <c r="W416" s="1368"/>
      <c r="X416" s="1368"/>
      <c r="Y416" s="1368"/>
      <c r="Z416" s="1368"/>
      <c r="AA416" s="1368"/>
      <c r="AB416" s="1368"/>
      <c r="AC416" s="1368"/>
      <c r="AD416" s="1368"/>
      <c r="AE416" s="1368"/>
    </row>
    <row r="417" spans="1:31" s="1027" customFormat="1" x14ac:dyDescent="0.2">
      <c r="A417" s="1368"/>
      <c r="B417" s="1368"/>
      <c r="C417" s="1368"/>
      <c r="D417" s="1368"/>
      <c r="E417" s="1368"/>
      <c r="F417" s="1368"/>
      <c r="G417" s="1368"/>
      <c r="H417" s="1368"/>
      <c r="I417" s="1368"/>
      <c r="J417" s="1368"/>
      <c r="K417" s="1368"/>
      <c r="L417" s="1368"/>
      <c r="M417" s="1368"/>
      <c r="N417" s="1368"/>
      <c r="O417" s="1368"/>
      <c r="P417" s="1368"/>
      <c r="Q417" s="1368"/>
      <c r="R417" s="1368"/>
      <c r="S417" s="1368"/>
      <c r="T417" s="1368"/>
      <c r="U417" s="1368"/>
      <c r="V417" s="1368"/>
      <c r="W417" s="1368"/>
      <c r="X417" s="1368"/>
      <c r="Y417" s="1368"/>
      <c r="Z417" s="1368"/>
      <c r="AA417" s="1368"/>
      <c r="AB417" s="1368"/>
      <c r="AC417" s="1368"/>
      <c r="AD417" s="1368"/>
      <c r="AE417" s="1368"/>
    </row>
    <row r="418" spans="1:31" s="1027" customFormat="1" x14ac:dyDescent="0.2">
      <c r="A418" s="1368"/>
      <c r="B418" s="1368"/>
      <c r="C418" s="1368"/>
      <c r="D418" s="1368"/>
      <c r="E418" s="1368"/>
      <c r="F418" s="1368"/>
      <c r="G418" s="1368"/>
      <c r="H418" s="1368"/>
      <c r="I418" s="1368"/>
      <c r="J418" s="1368"/>
      <c r="K418" s="1368"/>
      <c r="L418" s="1368"/>
      <c r="M418" s="1368"/>
      <c r="N418" s="1368"/>
      <c r="O418" s="1368"/>
      <c r="P418" s="1368"/>
      <c r="Q418" s="1368"/>
      <c r="R418" s="1368"/>
      <c r="S418" s="1368"/>
      <c r="T418" s="1368"/>
      <c r="U418" s="1368"/>
      <c r="V418" s="1368"/>
      <c r="W418" s="1368"/>
      <c r="X418" s="1368"/>
      <c r="Y418" s="1368"/>
      <c r="Z418" s="1368"/>
      <c r="AA418" s="1368"/>
      <c r="AB418" s="1368"/>
      <c r="AC418" s="1368"/>
      <c r="AD418" s="1368"/>
      <c r="AE418" s="1368"/>
    </row>
    <row r="419" spans="1:31" s="1027" customFormat="1" x14ac:dyDescent="0.2">
      <c r="A419" s="1368"/>
      <c r="B419" s="1368"/>
      <c r="C419" s="1368"/>
      <c r="D419" s="1368"/>
      <c r="E419" s="1368"/>
      <c r="F419" s="1368"/>
      <c r="G419" s="1368"/>
      <c r="H419" s="1368"/>
      <c r="I419" s="1368"/>
      <c r="J419" s="1368"/>
      <c r="K419" s="1368"/>
      <c r="L419" s="1368"/>
      <c r="M419" s="1368"/>
      <c r="N419" s="1368"/>
      <c r="O419" s="1368"/>
      <c r="P419" s="1368"/>
      <c r="Q419" s="1368"/>
      <c r="R419" s="1368"/>
      <c r="S419" s="1368"/>
      <c r="T419" s="1368"/>
      <c r="U419" s="1368"/>
      <c r="V419" s="1368"/>
      <c r="W419" s="1368"/>
      <c r="X419" s="1368"/>
      <c r="Y419" s="1368"/>
      <c r="Z419" s="1368"/>
      <c r="AA419" s="1368"/>
      <c r="AB419" s="1368"/>
      <c r="AC419" s="1368"/>
      <c r="AD419" s="1368"/>
      <c r="AE419" s="1368"/>
    </row>
    <row r="420" spans="1:31" s="1027" customFormat="1" x14ac:dyDescent="0.2">
      <c r="A420" s="1368"/>
      <c r="B420" s="1368"/>
      <c r="C420" s="1368"/>
      <c r="D420" s="1368"/>
      <c r="E420" s="1368"/>
      <c r="F420" s="1368"/>
      <c r="G420" s="1368"/>
      <c r="H420" s="1368"/>
      <c r="I420" s="1368"/>
      <c r="J420" s="1368"/>
      <c r="K420" s="1368"/>
      <c r="L420" s="1368"/>
      <c r="M420" s="1368"/>
      <c r="N420" s="1368"/>
      <c r="O420" s="1368"/>
      <c r="P420" s="1368"/>
      <c r="Q420" s="1368"/>
      <c r="R420" s="1368"/>
      <c r="S420" s="1368"/>
      <c r="T420" s="1368"/>
      <c r="U420" s="1368"/>
      <c r="V420" s="1368"/>
      <c r="W420" s="1368"/>
      <c r="X420" s="1368"/>
      <c r="Y420" s="1368"/>
      <c r="Z420" s="1368"/>
      <c r="AA420" s="1368"/>
      <c r="AB420" s="1368"/>
      <c r="AC420" s="1368"/>
      <c r="AD420" s="1368"/>
      <c r="AE420" s="1368"/>
    </row>
    <row r="421" spans="1:31" s="1027" customFormat="1" x14ac:dyDescent="0.2">
      <c r="A421" s="1368"/>
      <c r="B421" s="1368"/>
      <c r="C421" s="1368"/>
      <c r="D421" s="1368"/>
      <c r="E421" s="1368"/>
      <c r="F421" s="1368"/>
      <c r="G421" s="1368"/>
      <c r="H421" s="1368"/>
      <c r="I421" s="1368"/>
      <c r="J421" s="1368"/>
      <c r="K421" s="1368"/>
      <c r="L421" s="1368"/>
      <c r="M421" s="1368"/>
      <c r="N421" s="1368"/>
      <c r="O421" s="1368"/>
      <c r="P421" s="1368"/>
      <c r="Q421" s="1368"/>
      <c r="R421" s="1368"/>
      <c r="S421" s="1368"/>
      <c r="T421" s="1368"/>
      <c r="U421" s="1368"/>
      <c r="V421" s="1368"/>
      <c r="W421" s="1368"/>
      <c r="X421" s="1368"/>
      <c r="Y421" s="1368"/>
      <c r="Z421" s="1368"/>
      <c r="AA421" s="1368"/>
      <c r="AB421" s="1368"/>
      <c r="AC421" s="1368"/>
      <c r="AD421" s="1368"/>
      <c r="AE421" s="1368"/>
    </row>
    <row r="422" spans="1:31" s="1027" customFormat="1" x14ac:dyDescent="0.2">
      <c r="A422" s="1368"/>
      <c r="B422" s="1368"/>
      <c r="C422" s="1368"/>
      <c r="D422" s="1368"/>
      <c r="E422" s="1368"/>
      <c r="F422" s="1368"/>
      <c r="G422" s="1368"/>
      <c r="H422" s="1368"/>
      <c r="I422" s="1368"/>
      <c r="J422" s="1368"/>
      <c r="K422" s="1368"/>
      <c r="L422" s="1368"/>
      <c r="M422" s="1368"/>
      <c r="N422" s="1368"/>
      <c r="O422" s="1368"/>
      <c r="P422" s="1368"/>
      <c r="Q422" s="1368"/>
      <c r="R422" s="1368"/>
      <c r="S422" s="1368"/>
      <c r="T422" s="1368"/>
      <c r="U422" s="1368"/>
      <c r="V422" s="1368"/>
      <c r="W422" s="1368"/>
      <c r="X422" s="1368"/>
      <c r="Y422" s="1368"/>
      <c r="Z422" s="1368"/>
      <c r="AA422" s="1368"/>
      <c r="AB422" s="1368"/>
      <c r="AC422" s="1368"/>
      <c r="AD422" s="1368"/>
      <c r="AE422" s="1368"/>
    </row>
    <row r="423" spans="1:31" s="1027" customFormat="1" x14ac:dyDescent="0.2">
      <c r="A423" s="1368"/>
      <c r="B423" s="1368"/>
      <c r="C423" s="1368"/>
      <c r="D423" s="1368"/>
      <c r="E423" s="1368"/>
      <c r="F423" s="1368"/>
      <c r="G423" s="1368"/>
      <c r="H423" s="1368"/>
      <c r="I423" s="1368"/>
      <c r="J423" s="1368"/>
      <c r="K423" s="1368"/>
      <c r="L423" s="1368"/>
      <c r="M423" s="1368"/>
      <c r="N423" s="1368"/>
      <c r="O423" s="1368"/>
      <c r="P423" s="1368"/>
      <c r="Q423" s="1368"/>
      <c r="R423" s="1368"/>
      <c r="S423" s="1368"/>
      <c r="T423" s="1368"/>
      <c r="U423" s="1368"/>
      <c r="V423" s="1368"/>
      <c r="W423" s="1368"/>
      <c r="X423" s="1368"/>
      <c r="Y423" s="1368"/>
      <c r="Z423" s="1368"/>
      <c r="AA423" s="1368"/>
      <c r="AB423" s="1368"/>
      <c r="AC423" s="1368"/>
      <c r="AD423" s="1368"/>
      <c r="AE423" s="1368"/>
    </row>
    <row r="424" spans="1:31" s="1027" customFormat="1" x14ac:dyDescent="0.2">
      <c r="A424" s="1368"/>
      <c r="B424" s="1368"/>
      <c r="C424" s="1368"/>
      <c r="D424" s="1368"/>
      <c r="E424" s="1368"/>
      <c r="F424" s="1368"/>
      <c r="G424" s="1368"/>
      <c r="H424" s="1368"/>
      <c r="I424" s="1368"/>
      <c r="J424" s="1368"/>
      <c r="K424" s="1368"/>
      <c r="L424" s="1368"/>
      <c r="M424" s="1368"/>
      <c r="N424" s="1368"/>
      <c r="O424" s="1368"/>
      <c r="P424" s="1368"/>
      <c r="Q424" s="1368"/>
      <c r="R424" s="1368"/>
      <c r="S424" s="1368"/>
      <c r="T424" s="1368"/>
      <c r="U424" s="1368"/>
      <c r="V424" s="1368"/>
      <c r="W424" s="1368"/>
      <c r="X424" s="1368"/>
      <c r="Y424" s="1368"/>
      <c r="Z424" s="1368"/>
      <c r="AA424" s="1368"/>
      <c r="AB424" s="1368"/>
      <c r="AC424" s="1368"/>
      <c r="AD424" s="1368"/>
      <c r="AE424" s="1368"/>
    </row>
    <row r="425" spans="1:31" s="1027" customFormat="1" x14ac:dyDescent="0.2">
      <c r="A425" s="1368"/>
      <c r="B425" s="1368"/>
      <c r="C425" s="1368"/>
      <c r="D425" s="1368"/>
      <c r="E425" s="1368"/>
      <c r="F425" s="1368"/>
      <c r="G425" s="1368"/>
      <c r="H425" s="1368"/>
      <c r="I425" s="1368"/>
      <c r="J425" s="1368"/>
      <c r="K425" s="1368"/>
      <c r="L425" s="1368"/>
      <c r="M425" s="1368"/>
      <c r="N425" s="1368"/>
      <c r="O425" s="1368"/>
      <c r="P425" s="1368"/>
      <c r="Q425" s="1368"/>
      <c r="R425" s="1368"/>
      <c r="S425" s="1368"/>
      <c r="T425" s="1368"/>
      <c r="U425" s="1368"/>
      <c r="V425" s="1368"/>
      <c r="W425" s="1368"/>
      <c r="X425" s="1368"/>
      <c r="Y425" s="1368"/>
      <c r="Z425" s="1368"/>
      <c r="AA425" s="1368"/>
      <c r="AB425" s="1368"/>
      <c r="AC425" s="1368"/>
      <c r="AD425" s="1368"/>
      <c r="AE425" s="1368"/>
    </row>
    <row r="426" spans="1:31" s="1027" customFormat="1" x14ac:dyDescent="0.2">
      <c r="A426" s="1368"/>
      <c r="B426" s="1368"/>
      <c r="C426" s="1368"/>
      <c r="D426" s="1368"/>
      <c r="E426" s="1368"/>
      <c r="F426" s="1368"/>
      <c r="G426" s="1368"/>
      <c r="H426" s="1368"/>
      <c r="I426" s="1368"/>
      <c r="J426" s="1368"/>
      <c r="K426" s="1368"/>
      <c r="L426" s="1368"/>
      <c r="M426" s="1368"/>
      <c r="N426" s="1368"/>
      <c r="O426" s="1368"/>
      <c r="P426" s="1368"/>
      <c r="Q426" s="1368"/>
      <c r="R426" s="1368"/>
      <c r="S426" s="1368"/>
      <c r="T426" s="1368"/>
      <c r="U426" s="1368"/>
      <c r="V426" s="1368"/>
      <c r="W426" s="1368"/>
      <c r="X426" s="1368"/>
      <c r="Y426" s="1368"/>
      <c r="Z426" s="1368"/>
      <c r="AA426" s="1368"/>
      <c r="AB426" s="1368"/>
      <c r="AC426" s="1368"/>
      <c r="AD426" s="1368"/>
      <c r="AE426" s="1368"/>
    </row>
    <row r="427" spans="1:31" s="1027" customFormat="1" x14ac:dyDescent="0.2">
      <c r="A427" s="1368"/>
      <c r="B427" s="1368"/>
      <c r="C427" s="1368"/>
      <c r="D427" s="1368"/>
      <c r="E427" s="1368"/>
      <c r="F427" s="1368"/>
      <c r="G427" s="1368"/>
      <c r="H427" s="1368"/>
      <c r="I427" s="1368"/>
      <c r="J427" s="1368"/>
      <c r="K427" s="1368"/>
      <c r="L427" s="1368"/>
      <c r="M427" s="1368"/>
      <c r="N427" s="1368"/>
      <c r="O427" s="1368"/>
      <c r="P427" s="1368"/>
      <c r="Q427" s="1368"/>
      <c r="R427" s="1368"/>
      <c r="S427" s="1368"/>
      <c r="T427" s="1368"/>
      <c r="U427" s="1368"/>
      <c r="V427" s="1368"/>
      <c r="W427" s="1368"/>
      <c r="X427" s="1368"/>
      <c r="Y427" s="1368"/>
      <c r="Z427" s="1368"/>
      <c r="AA427" s="1368"/>
      <c r="AB427" s="1368"/>
      <c r="AC427" s="1368"/>
      <c r="AD427" s="1368"/>
      <c r="AE427" s="1368"/>
    </row>
    <row r="428" spans="1:31" s="1027" customFormat="1" x14ac:dyDescent="0.2">
      <c r="A428" s="1368"/>
      <c r="B428" s="1368"/>
      <c r="C428" s="1368"/>
      <c r="D428" s="1368"/>
      <c r="E428" s="1368"/>
      <c r="F428" s="1368"/>
      <c r="G428" s="1368"/>
      <c r="H428" s="1368"/>
      <c r="I428" s="1368"/>
      <c r="J428" s="1368"/>
      <c r="K428" s="1368"/>
      <c r="L428" s="1368"/>
      <c r="M428" s="1368"/>
      <c r="N428" s="1368"/>
      <c r="O428" s="1368"/>
      <c r="P428" s="1368"/>
      <c r="Q428" s="1368"/>
      <c r="R428" s="1368"/>
      <c r="S428" s="1368"/>
      <c r="T428" s="1368"/>
      <c r="U428" s="1368"/>
      <c r="V428" s="1368"/>
      <c r="W428" s="1368"/>
      <c r="X428" s="1368"/>
      <c r="Y428" s="1368"/>
      <c r="Z428" s="1368"/>
      <c r="AA428" s="1368"/>
      <c r="AB428" s="1368"/>
      <c r="AC428" s="1368"/>
      <c r="AD428" s="1368"/>
      <c r="AE428" s="1368"/>
    </row>
    <row r="429" spans="1:31" s="1027" customFormat="1" x14ac:dyDescent="0.2">
      <c r="A429" s="1368"/>
      <c r="B429" s="1368"/>
      <c r="C429" s="1368"/>
      <c r="D429" s="1368"/>
      <c r="E429" s="1368"/>
      <c r="F429" s="1368"/>
      <c r="G429" s="1368"/>
      <c r="H429" s="1368"/>
      <c r="I429" s="1368"/>
      <c r="J429" s="1368"/>
      <c r="K429" s="1368"/>
      <c r="L429" s="1368"/>
      <c r="M429" s="1368"/>
      <c r="N429" s="1368"/>
      <c r="O429" s="1368"/>
      <c r="P429" s="1368"/>
      <c r="Q429" s="1368"/>
      <c r="R429" s="1368"/>
      <c r="S429" s="1368"/>
      <c r="T429" s="1368"/>
      <c r="U429" s="1368"/>
      <c r="V429" s="1368"/>
      <c r="W429" s="1368"/>
      <c r="X429" s="1368"/>
      <c r="Y429" s="1368"/>
      <c r="Z429" s="1368"/>
      <c r="AA429" s="1368"/>
      <c r="AB429" s="1368"/>
      <c r="AC429" s="1368"/>
      <c r="AD429" s="1368"/>
      <c r="AE429" s="1368"/>
    </row>
    <row r="430" spans="1:31" s="1027" customFormat="1" x14ac:dyDescent="0.2">
      <c r="A430" s="1368"/>
      <c r="B430" s="1368"/>
      <c r="C430" s="1368"/>
      <c r="D430" s="1368"/>
      <c r="E430" s="1368"/>
      <c r="F430" s="1368"/>
      <c r="G430" s="1368"/>
      <c r="H430" s="1368"/>
      <c r="I430" s="1368"/>
      <c r="J430" s="1368"/>
      <c r="K430" s="1368"/>
      <c r="L430" s="1368"/>
      <c r="M430" s="1368"/>
      <c r="N430" s="1368"/>
      <c r="O430" s="1368"/>
      <c r="P430" s="1368"/>
      <c r="Q430" s="1368"/>
      <c r="R430" s="1368"/>
      <c r="S430" s="1368"/>
      <c r="T430" s="1368"/>
      <c r="U430" s="1368"/>
      <c r="V430" s="1368"/>
      <c r="W430" s="1368"/>
      <c r="X430" s="1368"/>
      <c r="Y430" s="1368"/>
      <c r="Z430" s="1368"/>
      <c r="AA430" s="1368"/>
      <c r="AB430" s="1368"/>
      <c r="AC430" s="1368"/>
      <c r="AD430" s="1368"/>
      <c r="AE430" s="1368"/>
    </row>
    <row r="431" spans="1:31" s="1027" customFormat="1" x14ac:dyDescent="0.2">
      <c r="A431" s="1368"/>
      <c r="B431" s="1368"/>
      <c r="C431" s="1368"/>
      <c r="D431" s="1368"/>
      <c r="E431" s="1368"/>
      <c r="F431" s="1368"/>
      <c r="G431" s="1368"/>
      <c r="H431" s="1368"/>
      <c r="I431" s="1368"/>
      <c r="J431" s="1368"/>
      <c r="K431" s="1368"/>
      <c r="L431" s="1368"/>
      <c r="M431" s="1368"/>
      <c r="N431" s="1368"/>
      <c r="O431" s="1368"/>
      <c r="P431" s="1368"/>
      <c r="Q431" s="1368"/>
      <c r="R431" s="1368"/>
      <c r="S431" s="1368"/>
      <c r="T431" s="1368"/>
      <c r="U431" s="1368"/>
      <c r="V431" s="1368"/>
      <c r="W431" s="1368"/>
      <c r="X431" s="1368"/>
      <c r="Y431" s="1368"/>
      <c r="Z431" s="1368"/>
      <c r="AA431" s="1368"/>
      <c r="AB431" s="1368"/>
      <c r="AC431" s="1368"/>
      <c r="AD431" s="1368"/>
      <c r="AE431" s="1368"/>
    </row>
    <row r="432" spans="1:31" s="1027" customFormat="1" x14ac:dyDescent="0.2">
      <c r="A432" s="1368"/>
      <c r="B432" s="1368"/>
      <c r="C432" s="1368"/>
      <c r="D432" s="1368"/>
      <c r="E432" s="1368"/>
      <c r="F432" s="1368"/>
      <c r="G432" s="1368"/>
      <c r="H432" s="1368"/>
      <c r="I432" s="1368"/>
      <c r="J432" s="1368"/>
      <c r="K432" s="1368"/>
      <c r="L432" s="1368"/>
      <c r="M432" s="1368"/>
      <c r="N432" s="1368"/>
      <c r="O432" s="1368"/>
      <c r="P432" s="1368"/>
      <c r="Q432" s="1368"/>
      <c r="R432" s="1368"/>
      <c r="S432" s="1368"/>
      <c r="T432" s="1368"/>
      <c r="U432" s="1368"/>
      <c r="V432" s="1368"/>
      <c r="W432" s="1368"/>
      <c r="X432" s="1368"/>
      <c r="Y432" s="1368"/>
      <c r="Z432" s="1368"/>
      <c r="AA432" s="1368"/>
      <c r="AB432" s="1368"/>
      <c r="AC432" s="1368"/>
      <c r="AD432" s="1368"/>
      <c r="AE432" s="1368"/>
    </row>
    <row r="433" spans="1:31" s="1027" customFormat="1" x14ac:dyDescent="0.2">
      <c r="A433" s="1368"/>
      <c r="B433" s="1368"/>
      <c r="C433" s="1368"/>
      <c r="D433" s="1368"/>
      <c r="E433" s="1368"/>
      <c r="F433" s="1368"/>
      <c r="G433" s="1368"/>
      <c r="H433" s="1368"/>
      <c r="I433" s="1368"/>
      <c r="J433" s="1368"/>
      <c r="K433" s="1368"/>
      <c r="L433" s="1368"/>
      <c r="M433" s="1368"/>
      <c r="N433" s="1368"/>
      <c r="O433" s="1368"/>
      <c r="P433" s="1368"/>
      <c r="Q433" s="1368"/>
      <c r="R433" s="1368"/>
      <c r="S433" s="1368"/>
      <c r="T433" s="1368"/>
      <c r="U433" s="1368"/>
      <c r="V433" s="1368"/>
      <c r="W433" s="1368"/>
      <c r="X433" s="1368"/>
      <c r="Y433" s="1368"/>
      <c r="Z433" s="1368"/>
      <c r="AA433" s="1368"/>
      <c r="AB433" s="1368"/>
      <c r="AC433" s="1368"/>
      <c r="AD433" s="1368"/>
      <c r="AE433" s="1368"/>
    </row>
    <row r="434" spans="1:31" s="1027" customFormat="1" x14ac:dyDescent="0.2">
      <c r="A434" s="1368"/>
      <c r="B434" s="1368"/>
      <c r="C434" s="1368"/>
      <c r="D434" s="1368"/>
      <c r="E434" s="1368"/>
      <c r="F434" s="1368"/>
      <c r="G434" s="1368"/>
      <c r="H434" s="1368"/>
      <c r="I434" s="1368"/>
      <c r="J434" s="1368"/>
      <c r="K434" s="1368"/>
      <c r="L434" s="1368"/>
      <c r="M434" s="1368"/>
      <c r="N434" s="1368"/>
      <c r="O434" s="1368"/>
      <c r="P434" s="1368"/>
      <c r="Q434" s="1368"/>
      <c r="R434" s="1368"/>
      <c r="S434" s="1368"/>
      <c r="T434" s="1368"/>
      <c r="U434" s="1368"/>
      <c r="V434" s="1368"/>
      <c r="W434" s="1368"/>
      <c r="X434" s="1368"/>
      <c r="Y434" s="1368"/>
      <c r="Z434" s="1368"/>
      <c r="AA434" s="1368"/>
      <c r="AB434" s="1368"/>
      <c r="AC434" s="1368"/>
      <c r="AD434" s="1368"/>
      <c r="AE434" s="1368"/>
    </row>
    <row r="435" spans="1:31" s="1027" customFormat="1" x14ac:dyDescent="0.2">
      <c r="A435" s="1368"/>
      <c r="B435" s="1368"/>
      <c r="C435" s="1368"/>
      <c r="D435" s="1368"/>
      <c r="E435" s="1368"/>
      <c r="F435" s="1368"/>
      <c r="G435" s="1368"/>
      <c r="H435" s="1368"/>
      <c r="I435" s="1368"/>
      <c r="J435" s="1368"/>
      <c r="K435" s="1368"/>
      <c r="L435" s="1368"/>
      <c r="M435" s="1368"/>
      <c r="N435" s="1368"/>
      <c r="O435" s="1368"/>
      <c r="P435" s="1368"/>
      <c r="Q435" s="1368"/>
      <c r="R435" s="1368"/>
      <c r="S435" s="1368"/>
      <c r="T435" s="1368"/>
      <c r="U435" s="1368"/>
      <c r="V435" s="1368"/>
      <c r="W435" s="1368"/>
      <c r="X435" s="1368"/>
      <c r="Y435" s="1368"/>
      <c r="Z435" s="1368"/>
      <c r="AA435" s="1368"/>
      <c r="AB435" s="1368"/>
      <c r="AC435" s="1368"/>
      <c r="AD435" s="1368"/>
      <c r="AE435" s="1368"/>
    </row>
    <row r="436" spans="1:31" s="1027" customFormat="1" x14ac:dyDescent="0.2">
      <c r="A436" s="1368"/>
      <c r="B436" s="1368"/>
      <c r="C436" s="1368"/>
      <c r="D436" s="1368"/>
      <c r="E436" s="1368"/>
      <c r="F436" s="1368"/>
      <c r="G436" s="1368"/>
      <c r="H436" s="1368"/>
      <c r="I436" s="1368"/>
      <c r="J436" s="1368"/>
      <c r="K436" s="1368"/>
      <c r="L436" s="1368"/>
      <c r="M436" s="1368"/>
      <c r="N436" s="1368"/>
      <c r="O436" s="1368"/>
      <c r="P436" s="1368"/>
      <c r="Q436" s="1368"/>
      <c r="R436" s="1368"/>
      <c r="S436" s="1368"/>
      <c r="T436" s="1368"/>
      <c r="U436" s="1368"/>
      <c r="V436" s="1368"/>
      <c r="W436" s="1368"/>
      <c r="X436" s="1368"/>
      <c r="Y436" s="1368"/>
      <c r="Z436" s="1368"/>
      <c r="AA436" s="1368"/>
      <c r="AB436" s="1368"/>
      <c r="AC436" s="1368"/>
      <c r="AD436" s="1368"/>
      <c r="AE436" s="1368"/>
    </row>
    <row r="437" spans="1:31" s="1027" customFormat="1" x14ac:dyDescent="0.2">
      <c r="A437" s="1368"/>
      <c r="B437" s="1368"/>
      <c r="C437" s="1368"/>
      <c r="D437" s="1368"/>
      <c r="E437" s="1368"/>
      <c r="F437" s="1368"/>
      <c r="G437" s="1368"/>
      <c r="H437" s="1368"/>
      <c r="I437" s="1368"/>
      <c r="J437" s="1368"/>
      <c r="K437" s="1368"/>
      <c r="L437" s="1368"/>
      <c r="M437" s="1368"/>
      <c r="N437" s="1368"/>
      <c r="O437" s="1368"/>
      <c r="P437" s="1368"/>
      <c r="Q437" s="1368"/>
      <c r="R437" s="1368"/>
      <c r="S437" s="1368"/>
      <c r="T437" s="1368"/>
      <c r="U437" s="1368"/>
      <c r="V437" s="1368"/>
      <c r="W437" s="1368"/>
      <c r="X437" s="1368"/>
      <c r="Y437" s="1368"/>
      <c r="Z437" s="1368"/>
      <c r="AA437" s="1368"/>
      <c r="AB437" s="1368"/>
      <c r="AC437" s="1368"/>
      <c r="AD437" s="1368"/>
      <c r="AE437" s="1368"/>
    </row>
    <row r="438" spans="1:31" s="1027" customFormat="1" x14ac:dyDescent="0.2">
      <c r="A438" s="1368"/>
      <c r="B438" s="1368"/>
      <c r="C438" s="1368"/>
      <c r="D438" s="1368"/>
      <c r="E438" s="1368"/>
      <c r="F438" s="1368"/>
      <c r="G438" s="1368"/>
      <c r="H438" s="1368"/>
      <c r="I438" s="1368"/>
      <c r="J438" s="1368"/>
      <c r="K438" s="1368"/>
      <c r="L438" s="1368"/>
      <c r="M438" s="1368"/>
      <c r="N438" s="1368"/>
      <c r="O438" s="1368"/>
      <c r="P438" s="1368"/>
      <c r="Q438" s="1368"/>
      <c r="R438" s="1368"/>
      <c r="S438" s="1368"/>
      <c r="T438" s="1368"/>
      <c r="U438" s="1368"/>
      <c r="V438" s="1368"/>
      <c r="W438" s="1368"/>
      <c r="X438" s="1368"/>
      <c r="Y438" s="1368"/>
      <c r="Z438" s="1368"/>
      <c r="AA438" s="1368"/>
      <c r="AB438" s="1368"/>
      <c r="AC438" s="1368"/>
      <c r="AD438" s="1368"/>
      <c r="AE438" s="1368"/>
    </row>
    <row r="439" spans="1:31" s="1027" customFormat="1" x14ac:dyDescent="0.2">
      <c r="A439" s="1368"/>
      <c r="B439" s="1368"/>
      <c r="C439" s="1368"/>
      <c r="D439" s="1368"/>
      <c r="E439" s="1368"/>
      <c r="F439" s="1368"/>
      <c r="G439" s="1368"/>
      <c r="H439" s="1368"/>
      <c r="I439" s="1368"/>
      <c r="J439" s="1368"/>
      <c r="K439" s="1368"/>
      <c r="L439" s="1368"/>
      <c r="M439" s="1368"/>
      <c r="N439" s="1368"/>
      <c r="O439" s="1368"/>
      <c r="P439" s="1368"/>
      <c r="Q439" s="1368"/>
      <c r="R439" s="1368"/>
      <c r="S439" s="1368"/>
      <c r="T439" s="1368"/>
      <c r="U439" s="1368"/>
      <c r="V439" s="1368"/>
      <c r="W439" s="1368"/>
      <c r="X439" s="1368"/>
      <c r="Y439" s="1368"/>
      <c r="Z439" s="1368"/>
      <c r="AA439" s="1368"/>
      <c r="AB439" s="1368"/>
      <c r="AC439" s="1368"/>
      <c r="AD439" s="1368"/>
      <c r="AE439" s="1368"/>
    </row>
    <row r="440" spans="1:31" s="1027" customFormat="1" x14ac:dyDescent="0.2">
      <c r="A440" s="1368"/>
      <c r="B440" s="1368"/>
      <c r="C440" s="1368"/>
      <c r="D440" s="1368"/>
      <c r="E440" s="1368"/>
      <c r="F440" s="1368"/>
      <c r="G440" s="1368"/>
      <c r="H440" s="1368"/>
      <c r="I440" s="1368"/>
      <c r="J440" s="1368"/>
      <c r="K440" s="1368"/>
      <c r="L440" s="1368"/>
      <c r="M440" s="1368"/>
      <c r="N440" s="1368"/>
      <c r="O440" s="1368"/>
      <c r="P440" s="1368"/>
      <c r="Q440" s="1368"/>
      <c r="R440" s="1368"/>
      <c r="S440" s="1368"/>
      <c r="T440" s="1368"/>
      <c r="U440" s="1368"/>
      <c r="V440" s="1368"/>
      <c r="W440" s="1368"/>
      <c r="X440" s="1368"/>
      <c r="Y440" s="1368"/>
      <c r="Z440" s="1368"/>
      <c r="AA440" s="1368"/>
      <c r="AB440" s="1368"/>
      <c r="AC440" s="1368"/>
      <c r="AD440" s="1368"/>
      <c r="AE440" s="1368"/>
    </row>
    <row r="441" spans="1:31" s="1027" customFormat="1" x14ac:dyDescent="0.2">
      <c r="A441" s="1368"/>
      <c r="B441" s="1368"/>
      <c r="C441" s="1368"/>
      <c r="D441" s="1368"/>
      <c r="E441" s="1368"/>
      <c r="F441" s="1368"/>
      <c r="G441" s="1368"/>
      <c r="H441" s="1368"/>
      <c r="I441" s="1368"/>
      <c r="J441" s="1368"/>
      <c r="K441" s="1368"/>
      <c r="L441" s="1368"/>
      <c r="M441" s="1368"/>
      <c r="N441" s="1368"/>
      <c r="O441" s="1368"/>
      <c r="P441" s="1368"/>
      <c r="Q441" s="1368"/>
      <c r="R441" s="1368"/>
      <c r="S441" s="1368"/>
      <c r="T441" s="1368"/>
      <c r="U441" s="1368"/>
      <c r="V441" s="1368"/>
      <c r="W441" s="1368"/>
      <c r="X441" s="1368"/>
      <c r="Y441" s="1368"/>
      <c r="Z441" s="1368"/>
      <c r="AA441" s="1368"/>
      <c r="AB441" s="1368"/>
      <c r="AC441" s="1368"/>
      <c r="AD441" s="1368"/>
      <c r="AE441" s="1368"/>
    </row>
    <row r="442" spans="1:31" s="1027" customFormat="1" x14ac:dyDescent="0.2">
      <c r="A442" s="1368"/>
      <c r="B442" s="1368"/>
      <c r="C442" s="1368"/>
      <c r="D442" s="1368"/>
      <c r="E442" s="1368"/>
      <c r="F442" s="1368"/>
      <c r="G442" s="1368"/>
      <c r="H442" s="1368"/>
      <c r="I442" s="1368"/>
      <c r="J442" s="1368"/>
      <c r="K442" s="1368"/>
      <c r="L442" s="1368"/>
      <c r="M442" s="1368"/>
      <c r="N442" s="1368"/>
      <c r="O442" s="1368"/>
      <c r="P442" s="1368"/>
      <c r="Q442" s="1368"/>
      <c r="R442" s="1368"/>
      <c r="S442" s="1368"/>
      <c r="T442" s="1368"/>
      <c r="U442" s="1368"/>
      <c r="V442" s="1368"/>
      <c r="W442" s="1368"/>
      <c r="X442" s="1368"/>
      <c r="Y442" s="1368"/>
      <c r="Z442" s="1368"/>
      <c r="AA442" s="1368"/>
      <c r="AB442" s="1368"/>
      <c r="AC442" s="1368"/>
      <c r="AD442" s="1368"/>
      <c r="AE442" s="1368"/>
    </row>
    <row r="443" spans="1:31" s="1027" customFormat="1" x14ac:dyDescent="0.2">
      <c r="A443" s="1368"/>
      <c r="B443" s="1368"/>
      <c r="C443" s="1368"/>
      <c r="D443" s="1368"/>
      <c r="E443" s="1368"/>
      <c r="F443" s="1368"/>
      <c r="G443" s="1368"/>
      <c r="H443" s="1368"/>
      <c r="I443" s="1368"/>
      <c r="J443" s="1368"/>
      <c r="K443" s="1368"/>
      <c r="L443" s="1368"/>
      <c r="M443" s="1368"/>
      <c r="N443" s="1368"/>
      <c r="O443" s="1368"/>
      <c r="P443" s="1368"/>
      <c r="Q443" s="1368"/>
      <c r="R443" s="1368"/>
      <c r="S443" s="1368"/>
      <c r="T443" s="1368"/>
      <c r="U443" s="1368"/>
      <c r="V443" s="1368"/>
      <c r="W443" s="1368"/>
      <c r="X443" s="1368"/>
      <c r="Y443" s="1368"/>
      <c r="Z443" s="1368"/>
      <c r="AA443" s="1368"/>
      <c r="AB443" s="1368"/>
      <c r="AC443" s="1368"/>
      <c r="AD443" s="1368"/>
      <c r="AE443" s="1368"/>
    </row>
    <row r="444" spans="1:31" s="1027" customFormat="1" x14ac:dyDescent="0.2">
      <c r="A444" s="1368"/>
      <c r="B444" s="1368"/>
      <c r="C444" s="1368"/>
      <c r="D444" s="1368"/>
      <c r="E444" s="1368"/>
      <c r="F444" s="1368"/>
      <c r="G444" s="1368"/>
      <c r="H444" s="1368"/>
      <c r="I444" s="1368"/>
      <c r="J444" s="1368"/>
      <c r="K444" s="1368"/>
      <c r="L444" s="1368"/>
      <c r="M444" s="1368"/>
      <c r="N444" s="1368"/>
      <c r="O444" s="1368"/>
      <c r="P444" s="1368"/>
      <c r="Q444" s="1368"/>
      <c r="R444" s="1368"/>
      <c r="S444" s="1368"/>
      <c r="T444" s="1368"/>
      <c r="U444" s="1368"/>
      <c r="V444" s="1368"/>
      <c r="W444" s="1368"/>
      <c r="X444" s="1368"/>
      <c r="Y444" s="1368"/>
      <c r="Z444" s="1368"/>
      <c r="AA444" s="1368"/>
      <c r="AB444" s="1368"/>
      <c r="AC444" s="1368"/>
      <c r="AD444" s="1368"/>
      <c r="AE444" s="1368"/>
    </row>
    <row r="445" spans="1:31" s="1027" customFormat="1" x14ac:dyDescent="0.2">
      <c r="A445" s="1368"/>
      <c r="B445" s="1368"/>
      <c r="C445" s="1368"/>
      <c r="D445" s="1368"/>
      <c r="E445" s="1368"/>
      <c r="F445" s="1368"/>
      <c r="G445" s="1368"/>
      <c r="H445" s="1368"/>
      <c r="I445" s="1368"/>
      <c r="J445" s="1368"/>
      <c r="K445" s="1368"/>
      <c r="L445" s="1368"/>
      <c r="M445" s="1368"/>
      <c r="N445" s="1368"/>
      <c r="O445" s="1368"/>
      <c r="P445" s="1368"/>
      <c r="Q445" s="1368"/>
      <c r="R445" s="1368"/>
      <c r="S445" s="1368"/>
      <c r="T445" s="1368"/>
      <c r="U445" s="1368"/>
      <c r="V445" s="1368"/>
      <c r="W445" s="1368"/>
      <c r="X445" s="1368"/>
      <c r="Y445" s="1368"/>
      <c r="Z445" s="1368"/>
      <c r="AA445" s="1368"/>
      <c r="AB445" s="1368"/>
      <c r="AC445" s="1368"/>
      <c r="AD445" s="1368"/>
      <c r="AE445" s="1368"/>
    </row>
    <row r="446" spans="1:31" s="1027" customFormat="1" x14ac:dyDescent="0.2">
      <c r="A446" s="1368"/>
      <c r="B446" s="1368"/>
      <c r="C446" s="1368"/>
      <c r="D446" s="1368"/>
      <c r="E446" s="1368"/>
      <c r="F446" s="1368"/>
      <c r="G446" s="1368"/>
      <c r="H446" s="1368"/>
      <c r="I446" s="1368"/>
      <c r="J446" s="1368"/>
      <c r="K446" s="1368"/>
      <c r="L446" s="1368"/>
      <c r="M446" s="1368"/>
      <c r="N446" s="1368"/>
      <c r="O446" s="1368"/>
      <c r="P446" s="1368"/>
      <c r="Q446" s="1368"/>
      <c r="R446" s="1368"/>
      <c r="S446" s="1368"/>
      <c r="T446" s="1368"/>
      <c r="U446" s="1368"/>
      <c r="V446" s="1368"/>
      <c r="W446" s="1368"/>
      <c r="X446" s="1368"/>
      <c r="Y446" s="1368"/>
      <c r="Z446" s="1368"/>
      <c r="AA446" s="1368"/>
      <c r="AB446" s="1368"/>
      <c r="AC446" s="1368"/>
      <c r="AD446" s="1368"/>
      <c r="AE446" s="1368"/>
    </row>
    <row r="447" spans="1:31" s="1027" customFormat="1" x14ac:dyDescent="0.2">
      <c r="A447" s="1368"/>
      <c r="B447" s="1368"/>
      <c r="C447" s="1368"/>
      <c r="D447" s="1368"/>
      <c r="E447" s="1368"/>
      <c r="F447" s="1368"/>
      <c r="G447" s="1368"/>
      <c r="H447" s="1368"/>
      <c r="I447" s="1368"/>
      <c r="J447" s="1368"/>
      <c r="K447" s="1368"/>
      <c r="L447" s="1368"/>
      <c r="M447" s="1368"/>
      <c r="N447" s="1368"/>
      <c r="O447" s="1368"/>
      <c r="P447" s="1368"/>
      <c r="Q447" s="1368"/>
      <c r="R447" s="1368"/>
      <c r="S447" s="1368"/>
      <c r="T447" s="1368"/>
      <c r="U447" s="1368"/>
      <c r="V447" s="1368"/>
      <c r="W447" s="1368"/>
      <c r="X447" s="1368"/>
      <c r="Y447" s="1368"/>
      <c r="Z447" s="1368"/>
      <c r="AA447" s="1368"/>
      <c r="AB447" s="1368"/>
      <c r="AC447" s="1368"/>
      <c r="AD447" s="1368"/>
      <c r="AE447" s="1368"/>
    </row>
    <row r="448" spans="1:31" s="1027" customFormat="1" x14ac:dyDescent="0.2">
      <c r="A448" s="1368"/>
      <c r="B448" s="1368"/>
      <c r="C448" s="1368"/>
      <c r="D448" s="1368"/>
      <c r="E448" s="1368"/>
      <c r="F448" s="1368"/>
      <c r="G448" s="1368"/>
      <c r="H448" s="1368"/>
      <c r="I448" s="1368"/>
      <c r="J448" s="1368"/>
      <c r="K448" s="1368"/>
      <c r="L448" s="1368"/>
      <c r="M448" s="1368"/>
      <c r="N448" s="1368"/>
      <c r="O448" s="1368"/>
      <c r="P448" s="1368"/>
      <c r="Q448" s="1368"/>
      <c r="R448" s="1368"/>
      <c r="S448" s="1368"/>
      <c r="T448" s="1368"/>
      <c r="U448" s="1368"/>
      <c r="V448" s="1368"/>
      <c r="W448" s="1368"/>
      <c r="X448" s="1368"/>
      <c r="Y448" s="1368"/>
      <c r="Z448" s="1368"/>
      <c r="AA448" s="1368"/>
      <c r="AB448" s="1368"/>
      <c r="AC448" s="1368"/>
      <c r="AD448" s="1368"/>
      <c r="AE448" s="1368"/>
    </row>
    <row r="449" spans="1:31" s="1027" customFormat="1" x14ac:dyDescent="0.2">
      <c r="A449" s="1368"/>
      <c r="B449" s="1368"/>
      <c r="C449" s="1368"/>
      <c r="D449" s="1368"/>
      <c r="E449" s="1368"/>
      <c r="F449" s="1368"/>
      <c r="G449" s="1368"/>
      <c r="H449" s="1368"/>
      <c r="I449" s="1368"/>
      <c r="J449" s="1368"/>
      <c r="K449" s="1368"/>
      <c r="L449" s="1368"/>
      <c r="M449" s="1368"/>
      <c r="N449" s="1368"/>
      <c r="O449" s="1368"/>
      <c r="P449" s="1368"/>
      <c r="Q449" s="1368"/>
      <c r="R449" s="1368"/>
      <c r="S449" s="1368"/>
      <c r="T449" s="1368"/>
      <c r="U449" s="1368"/>
      <c r="V449" s="1368"/>
      <c r="W449" s="1368"/>
      <c r="X449" s="1368"/>
      <c r="Y449" s="1368"/>
      <c r="Z449" s="1368"/>
      <c r="AA449" s="1368"/>
      <c r="AB449" s="1368"/>
      <c r="AC449" s="1368"/>
      <c r="AD449" s="1368"/>
      <c r="AE449" s="1368"/>
    </row>
    <row r="450" spans="1:31" s="1027" customFormat="1" x14ac:dyDescent="0.2">
      <c r="A450" s="1368"/>
      <c r="B450" s="1368"/>
      <c r="C450" s="1368"/>
      <c r="D450" s="1368"/>
      <c r="E450" s="1368"/>
      <c r="F450" s="1368"/>
      <c r="G450" s="1368"/>
      <c r="H450" s="1368"/>
      <c r="I450" s="1368"/>
      <c r="J450" s="1368"/>
      <c r="K450" s="1368"/>
      <c r="L450" s="1368"/>
      <c r="M450" s="1368"/>
      <c r="N450" s="1368"/>
      <c r="O450" s="1368"/>
      <c r="P450" s="1368"/>
      <c r="Q450" s="1368"/>
      <c r="R450" s="1368"/>
      <c r="S450" s="1368"/>
      <c r="T450" s="1368"/>
      <c r="U450" s="1368"/>
      <c r="V450" s="1368"/>
      <c r="W450" s="1368"/>
      <c r="X450" s="1368"/>
      <c r="Y450" s="1368"/>
      <c r="Z450" s="1368"/>
      <c r="AA450" s="1368"/>
      <c r="AB450" s="1368"/>
      <c r="AC450" s="1368"/>
      <c r="AD450" s="1368"/>
      <c r="AE450" s="1368"/>
    </row>
    <row r="451" spans="1:31" s="1027" customFormat="1" x14ac:dyDescent="0.2">
      <c r="A451" s="1368"/>
      <c r="B451" s="1368"/>
      <c r="C451" s="1368"/>
      <c r="D451" s="1368"/>
      <c r="E451" s="1368"/>
      <c r="F451" s="1368"/>
      <c r="G451" s="1368"/>
      <c r="H451" s="1368"/>
      <c r="I451" s="1368"/>
      <c r="J451" s="1368"/>
      <c r="K451" s="1368"/>
      <c r="L451" s="1368"/>
      <c r="M451" s="1368"/>
      <c r="N451" s="1368"/>
      <c r="O451" s="1368"/>
      <c r="P451" s="1368"/>
      <c r="Q451" s="1368"/>
      <c r="R451" s="1368"/>
      <c r="S451" s="1368"/>
      <c r="T451" s="1368"/>
      <c r="U451" s="1368"/>
      <c r="V451" s="1368"/>
      <c r="W451" s="1368"/>
      <c r="X451" s="1368"/>
      <c r="Y451" s="1368"/>
      <c r="Z451" s="1368"/>
      <c r="AA451" s="1368"/>
      <c r="AB451" s="1368"/>
      <c r="AC451" s="1368"/>
      <c r="AD451" s="1368"/>
      <c r="AE451" s="1368"/>
    </row>
    <row r="452" spans="1:31" s="1027" customFormat="1" x14ac:dyDescent="0.2">
      <c r="A452" s="1368"/>
      <c r="B452" s="1368"/>
      <c r="C452" s="1368"/>
      <c r="D452" s="1368"/>
      <c r="E452" s="1368"/>
      <c r="F452" s="1368"/>
      <c r="G452" s="1368"/>
      <c r="H452" s="1368"/>
      <c r="I452" s="1368"/>
      <c r="J452" s="1368"/>
      <c r="K452" s="1368"/>
      <c r="L452" s="1368"/>
      <c r="M452" s="1368"/>
      <c r="N452" s="1368"/>
      <c r="O452" s="1368"/>
      <c r="P452" s="1368"/>
      <c r="Q452" s="1368"/>
      <c r="R452" s="1368"/>
      <c r="S452" s="1368"/>
      <c r="T452" s="1368"/>
      <c r="U452" s="1368"/>
      <c r="V452" s="1368"/>
      <c r="W452" s="1368"/>
      <c r="X452" s="1368"/>
      <c r="Y452" s="1368"/>
      <c r="Z452" s="1368"/>
      <c r="AA452" s="1368"/>
      <c r="AB452" s="1368"/>
      <c r="AC452" s="1368"/>
      <c r="AD452" s="1368"/>
      <c r="AE452" s="1368"/>
    </row>
    <row r="453" spans="1:31" s="1027" customFormat="1" x14ac:dyDescent="0.2">
      <c r="A453" s="1368"/>
      <c r="B453" s="1368"/>
      <c r="C453" s="1368"/>
      <c r="D453" s="1368"/>
      <c r="E453" s="1368"/>
      <c r="F453" s="1368"/>
      <c r="G453" s="1368"/>
      <c r="H453" s="1368"/>
      <c r="I453" s="1368"/>
      <c r="J453" s="1368"/>
      <c r="K453" s="1368"/>
      <c r="L453" s="1368"/>
      <c r="M453" s="1368"/>
      <c r="N453" s="1368"/>
      <c r="O453" s="1368"/>
      <c r="P453" s="1368"/>
      <c r="Q453" s="1368"/>
      <c r="R453" s="1368"/>
      <c r="S453" s="1368"/>
      <c r="T453" s="1368"/>
      <c r="U453" s="1368"/>
      <c r="V453" s="1368"/>
      <c r="W453" s="1368"/>
      <c r="X453" s="1368"/>
      <c r="Y453" s="1368"/>
      <c r="Z453" s="1368"/>
      <c r="AA453" s="1368"/>
      <c r="AB453" s="1368"/>
      <c r="AC453" s="1368"/>
      <c r="AD453" s="1368"/>
      <c r="AE453" s="1368"/>
    </row>
    <row r="454" spans="1:31" s="1027" customFormat="1" x14ac:dyDescent="0.2">
      <c r="A454" s="1368"/>
      <c r="B454" s="1368"/>
      <c r="C454" s="1368"/>
      <c r="D454" s="1368"/>
      <c r="E454" s="1368"/>
      <c r="F454" s="1368"/>
      <c r="G454" s="1368"/>
      <c r="H454" s="1368"/>
      <c r="I454" s="1368"/>
      <c r="J454" s="1368"/>
      <c r="K454" s="1368"/>
      <c r="L454" s="1368"/>
      <c r="M454" s="1368"/>
      <c r="N454" s="1368"/>
      <c r="O454" s="1368"/>
      <c r="P454" s="1368"/>
      <c r="Q454" s="1368"/>
      <c r="R454" s="1368"/>
      <c r="S454" s="1368"/>
      <c r="T454" s="1368"/>
      <c r="U454" s="1368"/>
      <c r="V454" s="1368"/>
      <c r="W454" s="1368"/>
      <c r="X454" s="1368"/>
      <c r="Y454" s="1368"/>
      <c r="Z454" s="1368"/>
      <c r="AA454" s="1368"/>
      <c r="AB454" s="1368"/>
      <c r="AC454" s="1368"/>
      <c r="AD454" s="1368"/>
      <c r="AE454" s="1368"/>
    </row>
    <row r="455" spans="1:31" s="1027" customFormat="1" x14ac:dyDescent="0.2">
      <c r="A455" s="1368"/>
      <c r="B455" s="1368"/>
      <c r="C455" s="1368"/>
      <c r="D455" s="1368"/>
      <c r="E455" s="1368"/>
      <c r="F455" s="1368"/>
      <c r="G455" s="1368"/>
      <c r="H455" s="1368"/>
      <c r="I455" s="1368"/>
      <c r="J455" s="1368"/>
      <c r="K455" s="1368"/>
      <c r="L455" s="1368"/>
      <c r="M455" s="1368"/>
      <c r="N455" s="1368"/>
      <c r="O455" s="1368"/>
      <c r="P455" s="1368"/>
      <c r="Q455" s="1368"/>
      <c r="R455" s="1368"/>
      <c r="S455" s="1368"/>
      <c r="T455" s="1368"/>
      <c r="U455" s="1368"/>
      <c r="V455" s="1368"/>
      <c r="W455" s="1368"/>
      <c r="X455" s="1368"/>
      <c r="Y455" s="1368"/>
      <c r="Z455" s="1368"/>
      <c r="AA455" s="1368"/>
      <c r="AB455" s="1368"/>
      <c r="AC455" s="1368"/>
      <c r="AD455" s="1368"/>
      <c r="AE455" s="1368"/>
    </row>
    <row r="456" spans="1:31" s="1027" customFormat="1" x14ac:dyDescent="0.2">
      <c r="A456" s="1368"/>
      <c r="B456" s="1368"/>
      <c r="C456" s="1368"/>
      <c r="D456" s="1368"/>
      <c r="E456" s="1368"/>
      <c r="F456" s="1368"/>
      <c r="G456" s="1368"/>
      <c r="H456" s="1368"/>
      <c r="I456" s="1368"/>
      <c r="J456" s="1368"/>
      <c r="K456" s="1368"/>
      <c r="L456" s="1368"/>
      <c r="M456" s="1368"/>
      <c r="N456" s="1368"/>
      <c r="O456" s="1368"/>
      <c r="P456" s="1368"/>
      <c r="Q456" s="1368"/>
      <c r="R456" s="1368"/>
      <c r="S456" s="1368"/>
      <c r="T456" s="1368"/>
      <c r="U456" s="1368"/>
      <c r="V456" s="1368"/>
      <c r="W456" s="1368"/>
      <c r="X456" s="1368"/>
      <c r="Y456" s="1368"/>
      <c r="Z456" s="1368"/>
      <c r="AA456" s="1368"/>
      <c r="AB456" s="1368"/>
      <c r="AC456" s="1368"/>
      <c r="AD456" s="1368"/>
      <c r="AE456" s="1368"/>
    </row>
    <row r="457" spans="1:31" s="1027" customFormat="1" x14ac:dyDescent="0.2">
      <c r="A457" s="1368"/>
      <c r="B457" s="1368"/>
      <c r="C457" s="1368"/>
      <c r="D457" s="1368"/>
      <c r="E457" s="1368"/>
      <c r="F457" s="1368"/>
      <c r="G457" s="1368"/>
      <c r="H457" s="1368"/>
      <c r="I457" s="1368"/>
      <c r="J457" s="1368"/>
      <c r="K457" s="1368"/>
      <c r="L457" s="1368"/>
      <c r="M457" s="1368"/>
      <c r="N457" s="1368"/>
      <c r="O457" s="1368"/>
      <c r="P457" s="1368"/>
      <c r="Q457" s="1368"/>
      <c r="R457" s="1368"/>
      <c r="S457" s="1368"/>
      <c r="T457" s="1368"/>
      <c r="U457" s="1368"/>
      <c r="V457" s="1368"/>
      <c r="W457" s="1368"/>
      <c r="X457" s="1368"/>
      <c r="Y457" s="1368"/>
      <c r="Z457" s="1368"/>
      <c r="AA457" s="1368"/>
      <c r="AB457" s="1368"/>
      <c r="AC457" s="1368"/>
      <c r="AD457" s="1368"/>
      <c r="AE457" s="1368"/>
    </row>
    <row r="458" spans="1:31" s="1027" customFormat="1" x14ac:dyDescent="0.2">
      <c r="A458" s="1368"/>
      <c r="B458" s="1368"/>
      <c r="C458" s="1368"/>
      <c r="D458" s="1368"/>
      <c r="E458" s="1368"/>
      <c r="F458" s="1368"/>
      <c r="G458" s="1368"/>
      <c r="H458" s="1368"/>
      <c r="I458" s="1368"/>
      <c r="J458" s="1368"/>
      <c r="K458" s="1368"/>
      <c r="L458" s="1368"/>
      <c r="M458" s="1368"/>
      <c r="N458" s="1368"/>
      <c r="O458" s="1368"/>
      <c r="P458" s="1368"/>
      <c r="Q458" s="1368"/>
      <c r="R458" s="1368"/>
      <c r="S458" s="1368"/>
      <c r="T458" s="1368"/>
      <c r="U458" s="1368"/>
      <c r="V458" s="1368"/>
      <c r="W458" s="1368"/>
      <c r="X458" s="1368"/>
      <c r="Y458" s="1368"/>
      <c r="Z458" s="1368"/>
      <c r="AA458" s="1368"/>
      <c r="AB458" s="1368"/>
      <c r="AC458" s="1368"/>
      <c r="AD458" s="1368"/>
      <c r="AE458" s="1368"/>
    </row>
    <row r="459" spans="1:31" s="1027" customFormat="1" x14ac:dyDescent="0.2">
      <c r="A459" s="1368"/>
      <c r="B459" s="1368"/>
      <c r="C459" s="1368"/>
      <c r="D459" s="1368"/>
      <c r="E459" s="1368"/>
      <c r="F459" s="1368"/>
      <c r="G459" s="1368"/>
      <c r="H459" s="1368"/>
      <c r="I459" s="1368"/>
      <c r="J459" s="1368"/>
      <c r="K459" s="1368"/>
      <c r="L459" s="1368"/>
      <c r="M459" s="1368"/>
      <c r="N459" s="1368"/>
      <c r="O459" s="1368"/>
      <c r="P459" s="1368"/>
      <c r="Q459" s="1368"/>
      <c r="R459" s="1368"/>
      <c r="S459" s="1368"/>
      <c r="T459" s="1368"/>
      <c r="U459" s="1368"/>
      <c r="V459" s="1368"/>
      <c r="W459" s="1368"/>
      <c r="X459" s="1368"/>
      <c r="Y459" s="1368"/>
      <c r="Z459" s="1368"/>
      <c r="AA459" s="1368"/>
      <c r="AB459" s="1368"/>
      <c r="AC459" s="1368"/>
      <c r="AD459" s="1368"/>
      <c r="AE459" s="1368"/>
    </row>
    <row r="460" spans="1:31" s="1027" customFormat="1" x14ac:dyDescent="0.2">
      <c r="A460" s="1368"/>
      <c r="B460" s="1368"/>
      <c r="C460" s="1368"/>
      <c r="D460" s="1368"/>
      <c r="E460" s="1368"/>
      <c r="F460" s="1368"/>
      <c r="G460" s="1368"/>
      <c r="H460" s="1368"/>
      <c r="I460" s="1368"/>
      <c r="J460" s="1368"/>
      <c r="K460" s="1368"/>
      <c r="L460" s="1368"/>
      <c r="M460" s="1368"/>
      <c r="N460" s="1368"/>
      <c r="O460" s="1368"/>
      <c r="P460" s="1368"/>
      <c r="Q460" s="1368"/>
      <c r="R460" s="1368"/>
      <c r="S460" s="1368"/>
      <c r="T460" s="1368"/>
      <c r="U460" s="1368"/>
      <c r="V460" s="1368"/>
      <c r="W460" s="1368"/>
      <c r="X460" s="1368"/>
      <c r="Y460" s="1368"/>
      <c r="Z460" s="1368"/>
      <c r="AA460" s="1368"/>
      <c r="AB460" s="1368"/>
      <c r="AC460" s="1368"/>
      <c r="AD460" s="1368"/>
      <c r="AE460" s="1368"/>
    </row>
    <row r="461" spans="1:31" s="1027" customFormat="1" x14ac:dyDescent="0.2">
      <c r="A461" s="1368"/>
      <c r="B461" s="1368"/>
      <c r="C461" s="1368"/>
      <c r="D461" s="1368"/>
      <c r="E461" s="1368"/>
      <c r="F461" s="1368"/>
      <c r="G461" s="1368"/>
      <c r="H461" s="1368"/>
      <c r="I461" s="1368"/>
      <c r="J461" s="1368"/>
      <c r="K461" s="1368"/>
      <c r="L461" s="1368"/>
      <c r="M461" s="1368"/>
      <c r="N461" s="1368"/>
      <c r="O461" s="1368"/>
      <c r="P461" s="1368"/>
      <c r="Q461" s="1368"/>
      <c r="R461" s="1368"/>
      <c r="S461" s="1368"/>
      <c r="T461" s="1368"/>
      <c r="U461" s="1368"/>
      <c r="V461" s="1368"/>
      <c r="W461" s="1368"/>
      <c r="X461" s="1368"/>
      <c r="Y461" s="1368"/>
      <c r="Z461" s="1368"/>
      <c r="AA461" s="1368"/>
      <c r="AB461" s="1368"/>
      <c r="AC461" s="1368"/>
      <c r="AD461" s="1368"/>
      <c r="AE461" s="1368"/>
    </row>
    <row r="462" spans="1:31" s="1027" customFormat="1" x14ac:dyDescent="0.2">
      <c r="A462" s="1368"/>
      <c r="B462" s="1368"/>
      <c r="C462" s="1368"/>
      <c r="D462" s="1368"/>
      <c r="E462" s="1368"/>
      <c r="F462" s="1368"/>
      <c r="G462" s="1368"/>
      <c r="H462" s="1368"/>
      <c r="I462" s="1368"/>
      <c r="J462" s="1368"/>
      <c r="K462" s="1368"/>
      <c r="L462" s="1368"/>
      <c r="M462" s="1368"/>
      <c r="N462" s="1368"/>
      <c r="O462" s="1368"/>
      <c r="P462" s="1368"/>
      <c r="Q462" s="1368"/>
      <c r="R462" s="1368"/>
      <c r="S462" s="1368"/>
      <c r="T462" s="1368"/>
      <c r="U462" s="1368"/>
      <c r="V462" s="1368"/>
      <c r="W462" s="1368"/>
      <c r="X462" s="1368"/>
      <c r="Y462" s="1368"/>
      <c r="Z462" s="1368"/>
      <c r="AA462" s="1368"/>
      <c r="AB462" s="1368"/>
      <c r="AC462" s="1368"/>
      <c r="AD462" s="1368"/>
      <c r="AE462" s="1368"/>
    </row>
    <row r="463" spans="1:31" s="1027" customFormat="1" x14ac:dyDescent="0.2">
      <c r="A463" s="1368"/>
      <c r="B463" s="1368"/>
      <c r="C463" s="1368"/>
      <c r="D463" s="1368"/>
      <c r="E463" s="1368"/>
      <c r="F463" s="1368"/>
      <c r="G463" s="1368"/>
      <c r="H463" s="1368"/>
      <c r="I463" s="1368"/>
      <c r="J463" s="1368"/>
      <c r="K463" s="1368"/>
      <c r="L463" s="1368"/>
      <c r="M463" s="1368"/>
      <c r="N463" s="1368"/>
      <c r="O463" s="1368"/>
      <c r="P463" s="1368"/>
      <c r="Q463" s="1368"/>
      <c r="R463" s="1368"/>
      <c r="S463" s="1368"/>
      <c r="T463" s="1368"/>
      <c r="U463" s="1368"/>
      <c r="V463" s="1368"/>
      <c r="W463" s="1368"/>
      <c r="X463" s="1368"/>
      <c r="Y463" s="1368"/>
      <c r="Z463" s="1368"/>
      <c r="AA463" s="1368"/>
      <c r="AB463" s="1368"/>
      <c r="AC463" s="1368"/>
      <c r="AD463" s="1368"/>
      <c r="AE463" s="1368"/>
    </row>
    <row r="464" spans="1:31" s="1027" customFormat="1" x14ac:dyDescent="0.2">
      <c r="A464" s="1368"/>
      <c r="B464" s="1368"/>
      <c r="C464" s="1368"/>
      <c r="D464" s="1368"/>
      <c r="E464" s="1368"/>
      <c r="F464" s="1368"/>
      <c r="G464" s="1368"/>
      <c r="H464" s="1368"/>
      <c r="I464" s="1368"/>
      <c r="J464" s="1368"/>
      <c r="K464" s="1368"/>
      <c r="L464" s="1368"/>
      <c r="M464" s="1368"/>
      <c r="N464" s="1368"/>
      <c r="O464" s="1368"/>
      <c r="P464" s="1368"/>
      <c r="Q464" s="1368"/>
      <c r="R464" s="1368"/>
      <c r="S464" s="1368"/>
      <c r="T464" s="1368"/>
      <c r="U464" s="1368"/>
      <c r="V464" s="1368"/>
      <c r="W464" s="1368"/>
      <c r="X464" s="1368"/>
      <c r="Y464" s="1368"/>
      <c r="Z464" s="1368"/>
      <c r="AA464" s="1368"/>
      <c r="AB464" s="1368"/>
      <c r="AC464" s="1368"/>
      <c r="AD464" s="1368"/>
      <c r="AE464" s="1368"/>
    </row>
    <row r="465" spans="1:31" s="1027" customFormat="1" x14ac:dyDescent="0.2">
      <c r="A465" s="1368"/>
      <c r="B465" s="1368"/>
      <c r="C465" s="1368"/>
      <c r="D465" s="1368"/>
      <c r="E465" s="1368"/>
      <c r="F465" s="1368"/>
      <c r="G465" s="1368"/>
      <c r="H465" s="1368"/>
      <c r="I465" s="1368"/>
      <c r="J465" s="1368"/>
      <c r="K465" s="1368"/>
      <c r="L465" s="1368"/>
      <c r="M465" s="1368"/>
      <c r="N465" s="1368"/>
      <c r="O465" s="1368"/>
      <c r="P465" s="1368"/>
      <c r="Q465" s="1368"/>
      <c r="R465" s="1368"/>
      <c r="S465" s="1368"/>
      <c r="T465" s="1368"/>
      <c r="U465" s="1368"/>
      <c r="V465" s="1368"/>
      <c r="W465" s="1368"/>
      <c r="X465" s="1368"/>
      <c r="Y465" s="1368"/>
      <c r="Z465" s="1368"/>
      <c r="AA465" s="1368"/>
      <c r="AB465" s="1368"/>
      <c r="AC465" s="1368"/>
      <c r="AD465" s="1368"/>
      <c r="AE465" s="1368"/>
    </row>
    <row r="466" spans="1:31" s="1027" customFormat="1" x14ac:dyDescent="0.2">
      <c r="A466" s="1368"/>
      <c r="B466" s="1368"/>
      <c r="C466" s="1368"/>
      <c r="D466" s="1368"/>
      <c r="E466" s="1368"/>
      <c r="F466" s="1368"/>
      <c r="G466" s="1368"/>
      <c r="H466" s="1368"/>
      <c r="I466" s="1368"/>
      <c r="J466" s="1368"/>
      <c r="K466" s="1368"/>
      <c r="L466" s="1368"/>
      <c r="M466" s="1368"/>
      <c r="N466" s="1368"/>
      <c r="O466" s="1368"/>
      <c r="P466" s="1368"/>
      <c r="Q466" s="1368"/>
      <c r="R466" s="1368"/>
      <c r="S466" s="1368"/>
      <c r="T466" s="1368"/>
      <c r="U466" s="1368"/>
      <c r="V466" s="1368"/>
      <c r="W466" s="1368"/>
      <c r="X466" s="1368"/>
      <c r="Y466" s="1368"/>
      <c r="Z466" s="1368"/>
      <c r="AA466" s="1368"/>
      <c r="AB466" s="1368"/>
      <c r="AC466" s="1368"/>
      <c r="AD466" s="1368"/>
      <c r="AE466" s="1368"/>
    </row>
    <row r="467" spans="1:31" s="1027" customFormat="1" x14ac:dyDescent="0.2">
      <c r="A467" s="1368"/>
      <c r="B467" s="1368"/>
      <c r="C467" s="1368"/>
      <c r="D467" s="1368"/>
      <c r="E467" s="1368"/>
      <c r="F467" s="1368"/>
      <c r="G467" s="1368"/>
      <c r="H467" s="1368"/>
      <c r="I467" s="1368"/>
      <c r="J467" s="1368"/>
      <c r="K467" s="1368"/>
      <c r="L467" s="1368"/>
      <c r="M467" s="1368"/>
      <c r="N467" s="1368"/>
      <c r="O467" s="1368"/>
      <c r="P467" s="1368"/>
      <c r="Q467" s="1368"/>
      <c r="R467" s="1368"/>
      <c r="S467" s="1368"/>
      <c r="T467" s="1368"/>
      <c r="U467" s="1368"/>
      <c r="V467" s="1368"/>
      <c r="W467" s="1368"/>
      <c r="X467" s="1368"/>
      <c r="Y467" s="1368"/>
      <c r="Z467" s="1368"/>
      <c r="AA467" s="1368"/>
      <c r="AB467" s="1368"/>
      <c r="AC467" s="1368"/>
      <c r="AD467" s="1368"/>
      <c r="AE467" s="1368"/>
    </row>
    <row r="468" spans="1:31" s="1027" customFormat="1" x14ac:dyDescent="0.2">
      <c r="A468" s="1368"/>
      <c r="B468" s="1368"/>
      <c r="C468" s="1368"/>
      <c r="D468" s="1368"/>
      <c r="E468" s="1368"/>
      <c r="F468" s="1368"/>
      <c r="G468" s="1368"/>
      <c r="H468" s="1368"/>
      <c r="I468" s="1368"/>
      <c r="J468" s="1368"/>
      <c r="K468" s="1368"/>
      <c r="L468" s="1368"/>
      <c r="M468" s="1368"/>
      <c r="N468" s="1368"/>
      <c r="O468" s="1368"/>
      <c r="P468" s="1368"/>
      <c r="Q468" s="1368"/>
      <c r="R468" s="1368"/>
      <c r="S468" s="1368"/>
      <c r="T468" s="1368"/>
      <c r="U468" s="1368"/>
      <c r="V468" s="1368"/>
      <c r="W468" s="1368"/>
      <c r="X468" s="1368"/>
      <c r="Y468" s="1368"/>
      <c r="Z468" s="1368"/>
      <c r="AA468" s="1368"/>
      <c r="AB468" s="1368"/>
      <c r="AC468" s="1368"/>
      <c r="AD468" s="1368"/>
      <c r="AE468" s="1368"/>
    </row>
    <row r="469" spans="1:31" s="1027" customFormat="1" x14ac:dyDescent="0.2">
      <c r="A469" s="1368"/>
      <c r="B469" s="1368"/>
      <c r="C469" s="1368"/>
      <c r="D469" s="1368"/>
      <c r="E469" s="1368"/>
      <c r="F469" s="1368"/>
      <c r="G469" s="1368"/>
      <c r="H469" s="1368"/>
      <c r="I469" s="1368"/>
      <c r="J469" s="1368"/>
      <c r="K469" s="1368"/>
      <c r="L469" s="1368"/>
      <c r="M469" s="1368"/>
      <c r="N469" s="1368"/>
      <c r="O469" s="1368"/>
      <c r="P469" s="1368"/>
      <c r="Q469" s="1368"/>
      <c r="R469" s="1368"/>
      <c r="S469" s="1368"/>
      <c r="T469" s="1368"/>
      <c r="U469" s="1368"/>
      <c r="V469" s="1368"/>
      <c r="W469" s="1368"/>
      <c r="X469" s="1368"/>
      <c r="Y469" s="1368"/>
      <c r="Z469" s="1368"/>
      <c r="AA469" s="1368"/>
      <c r="AB469" s="1368"/>
      <c r="AC469" s="1368"/>
      <c r="AD469" s="1368"/>
      <c r="AE469" s="1368"/>
    </row>
    <row r="470" spans="1:31" s="1027" customFormat="1" x14ac:dyDescent="0.2">
      <c r="A470" s="1368"/>
      <c r="B470" s="1368"/>
      <c r="C470" s="1368"/>
      <c r="D470" s="1368"/>
      <c r="E470" s="1368"/>
      <c r="F470" s="1368"/>
      <c r="G470" s="1368"/>
      <c r="H470" s="1368"/>
      <c r="I470" s="1368"/>
      <c r="J470" s="1368"/>
      <c r="K470" s="1368"/>
      <c r="L470" s="1368"/>
      <c r="M470" s="1368"/>
      <c r="N470" s="1368"/>
      <c r="O470" s="1368"/>
      <c r="P470" s="1368"/>
      <c r="Q470" s="1368"/>
      <c r="R470" s="1368"/>
      <c r="S470" s="1368"/>
      <c r="T470" s="1368"/>
      <c r="U470" s="1368"/>
      <c r="V470" s="1368"/>
      <c r="W470" s="1368"/>
      <c r="X470" s="1368"/>
      <c r="Y470" s="1368"/>
      <c r="Z470" s="1368"/>
      <c r="AA470" s="1368"/>
      <c r="AB470" s="1368"/>
      <c r="AC470" s="1368"/>
      <c r="AD470" s="1368"/>
      <c r="AE470" s="1368"/>
    </row>
    <row r="471" spans="1:31" s="1027" customFormat="1" x14ac:dyDescent="0.2">
      <c r="A471" s="1368"/>
      <c r="B471" s="1368"/>
      <c r="C471" s="1368"/>
      <c r="D471" s="1368"/>
      <c r="E471" s="1368"/>
      <c r="F471" s="1368"/>
      <c r="G471" s="1368"/>
      <c r="H471" s="1368"/>
      <c r="I471" s="1368"/>
      <c r="J471" s="1368"/>
      <c r="K471" s="1368"/>
      <c r="L471" s="1368"/>
      <c r="M471" s="1368"/>
      <c r="N471" s="1368"/>
      <c r="O471" s="1368"/>
      <c r="P471" s="1368"/>
      <c r="Q471" s="1368"/>
      <c r="R471" s="1368"/>
      <c r="S471" s="1368"/>
      <c r="T471" s="1368"/>
      <c r="U471" s="1368"/>
      <c r="V471" s="1368"/>
      <c r="W471" s="1368"/>
      <c r="X471" s="1368"/>
      <c r="Y471" s="1368"/>
      <c r="Z471" s="1368"/>
      <c r="AA471" s="1368"/>
      <c r="AB471" s="1368"/>
      <c r="AC471" s="1368"/>
      <c r="AD471" s="1368"/>
      <c r="AE471" s="1368"/>
    </row>
    <row r="472" spans="1:31" s="1027" customFormat="1" x14ac:dyDescent="0.2">
      <c r="A472" s="1368"/>
      <c r="B472" s="1368"/>
      <c r="C472" s="1368"/>
      <c r="D472" s="1368"/>
      <c r="E472" s="1368"/>
      <c r="F472" s="1368"/>
      <c r="G472" s="1368"/>
      <c r="H472" s="1368"/>
      <c r="I472" s="1368"/>
      <c r="J472" s="1368"/>
      <c r="K472" s="1368"/>
      <c r="L472" s="1368"/>
      <c r="M472" s="1368"/>
      <c r="N472" s="1368"/>
      <c r="O472" s="1368"/>
      <c r="P472" s="1368"/>
      <c r="Q472" s="1368"/>
      <c r="R472" s="1368"/>
      <c r="S472" s="1368"/>
      <c r="T472" s="1368"/>
      <c r="U472" s="1368"/>
      <c r="V472" s="1368"/>
      <c r="W472" s="1368"/>
      <c r="X472" s="1368"/>
      <c r="Y472" s="1368"/>
      <c r="Z472" s="1368"/>
      <c r="AA472" s="1368"/>
      <c r="AB472" s="1368"/>
      <c r="AC472" s="1368"/>
      <c r="AD472" s="1368"/>
      <c r="AE472" s="1368"/>
    </row>
    <row r="473" spans="1:31" s="1027" customFormat="1" x14ac:dyDescent="0.2">
      <c r="A473" s="1368"/>
      <c r="B473" s="1368"/>
      <c r="C473" s="1368"/>
      <c r="D473" s="1368"/>
      <c r="E473" s="1368"/>
      <c r="F473" s="1368"/>
      <c r="G473" s="1368"/>
      <c r="H473" s="1368"/>
      <c r="I473" s="1368"/>
      <c r="J473" s="1368"/>
      <c r="K473" s="1368"/>
      <c r="L473" s="1368"/>
      <c r="M473" s="1368"/>
      <c r="N473" s="1368"/>
      <c r="O473" s="1368"/>
      <c r="P473" s="1368"/>
      <c r="Q473" s="1368"/>
      <c r="R473" s="1368"/>
      <c r="S473" s="1368"/>
      <c r="T473" s="1368"/>
      <c r="U473" s="1368"/>
      <c r="V473" s="1368"/>
      <c r="W473" s="1368"/>
      <c r="X473" s="1368"/>
      <c r="Y473" s="1368"/>
      <c r="Z473" s="1368"/>
      <c r="AA473" s="1368"/>
      <c r="AB473" s="1368"/>
      <c r="AC473" s="1368"/>
      <c r="AD473" s="1368"/>
      <c r="AE473" s="1368"/>
    </row>
    <row r="474" spans="1:31" s="1027" customFormat="1" x14ac:dyDescent="0.2">
      <c r="A474" s="1368"/>
      <c r="B474" s="1368"/>
      <c r="C474" s="1368"/>
      <c r="D474" s="1368"/>
      <c r="E474" s="1368"/>
      <c r="F474" s="1368"/>
      <c r="G474" s="1368"/>
      <c r="H474" s="1368"/>
      <c r="I474" s="1368"/>
      <c r="J474" s="1368"/>
      <c r="K474" s="1368"/>
      <c r="L474" s="1368"/>
      <c r="M474" s="1368"/>
      <c r="N474" s="1368"/>
      <c r="O474" s="1368"/>
      <c r="P474" s="1368"/>
      <c r="Q474" s="1368"/>
      <c r="R474" s="1368"/>
      <c r="S474" s="1368"/>
      <c r="T474" s="1368"/>
      <c r="U474" s="1368"/>
      <c r="V474" s="1368"/>
      <c r="W474" s="1368"/>
      <c r="X474" s="1368"/>
      <c r="Y474" s="1368"/>
      <c r="Z474" s="1368"/>
      <c r="AA474" s="1368"/>
      <c r="AB474" s="1368"/>
      <c r="AC474" s="1368"/>
      <c r="AD474" s="1368"/>
      <c r="AE474" s="1368"/>
    </row>
    <row r="475" spans="1:31" s="1027" customFormat="1" x14ac:dyDescent="0.2">
      <c r="A475" s="1368"/>
      <c r="B475" s="1368"/>
      <c r="C475" s="1368"/>
      <c r="D475" s="1368"/>
      <c r="E475" s="1368"/>
      <c r="F475" s="1368"/>
      <c r="G475" s="1368"/>
      <c r="H475" s="1368"/>
      <c r="I475" s="1368"/>
      <c r="J475" s="1368"/>
      <c r="K475" s="1368"/>
      <c r="L475" s="1368"/>
      <c r="M475" s="1368"/>
      <c r="N475" s="1368"/>
      <c r="O475" s="1368"/>
      <c r="P475" s="1368"/>
      <c r="Q475" s="1368"/>
      <c r="R475" s="1368"/>
      <c r="S475" s="1368"/>
      <c r="T475" s="1368"/>
      <c r="U475" s="1368"/>
      <c r="V475" s="1368"/>
      <c r="W475" s="1368"/>
      <c r="X475" s="1368"/>
      <c r="Y475" s="1368"/>
      <c r="Z475" s="1368"/>
      <c r="AA475" s="1368"/>
      <c r="AB475" s="1368"/>
      <c r="AC475" s="1368"/>
      <c r="AD475" s="1368"/>
      <c r="AE475" s="1368"/>
    </row>
    <row r="476" spans="1:31" s="1027" customFormat="1" x14ac:dyDescent="0.2">
      <c r="A476" s="1368"/>
      <c r="B476" s="1368"/>
      <c r="C476" s="1368"/>
      <c r="D476" s="1368"/>
      <c r="E476" s="1368"/>
      <c r="F476" s="1368"/>
      <c r="G476" s="1368"/>
      <c r="H476" s="1368"/>
      <c r="I476" s="1368"/>
      <c r="J476" s="1368"/>
      <c r="K476" s="1368"/>
      <c r="L476" s="1368"/>
      <c r="M476" s="1368"/>
      <c r="N476" s="1368"/>
      <c r="O476" s="1368"/>
      <c r="P476" s="1368"/>
      <c r="Q476" s="1368"/>
      <c r="R476" s="1368"/>
      <c r="S476" s="1368"/>
      <c r="T476" s="1368"/>
      <c r="U476" s="1368"/>
      <c r="V476" s="1368"/>
      <c r="W476" s="1368"/>
      <c r="X476" s="1368"/>
      <c r="Y476" s="1368"/>
      <c r="Z476" s="1368"/>
      <c r="AA476" s="1368"/>
      <c r="AB476" s="1368"/>
      <c r="AC476" s="1368"/>
      <c r="AD476" s="1368"/>
      <c r="AE476" s="1368"/>
    </row>
    <row r="477" spans="1:31" s="1027" customFormat="1" x14ac:dyDescent="0.2">
      <c r="A477" s="1368"/>
      <c r="B477" s="1368"/>
      <c r="C477" s="1368"/>
      <c r="D477" s="1368"/>
      <c r="E477" s="1368"/>
      <c r="F477" s="1368"/>
      <c r="G477" s="1368"/>
      <c r="H477" s="1368"/>
      <c r="I477" s="1368"/>
      <c r="J477" s="1368"/>
      <c r="K477" s="1368"/>
      <c r="L477" s="1368"/>
      <c r="M477" s="1368"/>
      <c r="N477" s="1368"/>
      <c r="O477" s="1368"/>
      <c r="P477" s="1368"/>
      <c r="Q477" s="1368"/>
      <c r="R477" s="1368"/>
      <c r="S477" s="1368"/>
      <c r="T477" s="1368"/>
      <c r="U477" s="1368"/>
      <c r="V477" s="1368"/>
      <c r="W477" s="1368"/>
      <c r="X477" s="1368"/>
      <c r="Y477" s="1368"/>
      <c r="Z477" s="1368"/>
      <c r="AA477" s="1368"/>
      <c r="AB477" s="1368"/>
      <c r="AC477" s="1368"/>
      <c r="AD477" s="1368"/>
      <c r="AE477" s="1368"/>
    </row>
    <row r="478" spans="1:31" s="1027" customFormat="1" x14ac:dyDescent="0.2">
      <c r="A478" s="1368"/>
      <c r="B478" s="1368"/>
      <c r="C478" s="1368"/>
      <c r="D478" s="1368"/>
      <c r="E478" s="1368"/>
      <c r="F478" s="1368"/>
      <c r="G478" s="1368"/>
      <c r="H478" s="1368"/>
      <c r="I478" s="1368"/>
      <c r="J478" s="1368"/>
      <c r="K478" s="1368"/>
      <c r="L478" s="1368"/>
      <c r="M478" s="1368"/>
      <c r="N478" s="1368"/>
      <c r="O478" s="1368"/>
      <c r="P478" s="1368"/>
      <c r="Q478" s="1368"/>
      <c r="R478" s="1368"/>
      <c r="S478" s="1368"/>
      <c r="T478" s="1368"/>
      <c r="U478" s="1368"/>
      <c r="V478" s="1368"/>
      <c r="W478" s="1368"/>
      <c r="X478" s="1368"/>
      <c r="Y478" s="1368"/>
      <c r="Z478" s="1368"/>
      <c r="AA478" s="1368"/>
      <c r="AB478" s="1368"/>
      <c r="AC478" s="1368"/>
      <c r="AD478" s="1368"/>
      <c r="AE478" s="1368"/>
    </row>
    <row r="479" spans="1:31" s="1027" customFormat="1" x14ac:dyDescent="0.2">
      <c r="A479" s="1368"/>
      <c r="B479" s="1368"/>
      <c r="C479" s="1368"/>
      <c r="D479" s="1368"/>
      <c r="E479" s="1368"/>
      <c r="F479" s="1368"/>
      <c r="G479" s="1368"/>
      <c r="H479" s="1368"/>
      <c r="I479" s="1368"/>
      <c r="J479" s="1368"/>
      <c r="K479" s="1368"/>
      <c r="L479" s="1368"/>
      <c r="M479" s="1368"/>
      <c r="N479" s="1368"/>
      <c r="O479" s="1368"/>
      <c r="P479" s="1368"/>
      <c r="Q479" s="1368"/>
      <c r="R479" s="1368"/>
      <c r="S479" s="1368"/>
      <c r="T479" s="1368"/>
      <c r="U479" s="1368"/>
      <c r="V479" s="1368"/>
      <c r="W479" s="1368"/>
      <c r="X479" s="1368"/>
      <c r="Y479" s="1368"/>
      <c r="Z479" s="1368"/>
      <c r="AA479" s="1368"/>
      <c r="AB479" s="1368"/>
      <c r="AC479" s="1368"/>
      <c r="AD479" s="1368"/>
      <c r="AE479" s="1368"/>
    </row>
    <row r="480" spans="1:31" s="1027" customFormat="1" x14ac:dyDescent="0.2">
      <c r="A480" s="1368"/>
      <c r="B480" s="1368"/>
      <c r="C480" s="1368"/>
      <c r="D480" s="1368"/>
      <c r="E480" s="1368"/>
      <c r="F480" s="1368"/>
      <c r="G480" s="1368"/>
      <c r="H480" s="1368"/>
      <c r="I480" s="1368"/>
      <c r="J480" s="1368"/>
      <c r="K480" s="1368"/>
      <c r="L480" s="1368"/>
      <c r="M480" s="1368"/>
      <c r="N480" s="1368"/>
      <c r="O480" s="1368"/>
      <c r="P480" s="1368"/>
      <c r="Q480" s="1368"/>
      <c r="R480" s="1368"/>
      <c r="S480" s="1368"/>
      <c r="T480" s="1368"/>
      <c r="U480" s="1368"/>
      <c r="V480" s="1368"/>
      <c r="W480" s="1368"/>
      <c r="X480" s="1368"/>
      <c r="Y480" s="1368"/>
      <c r="Z480" s="1368"/>
      <c r="AA480" s="1368"/>
      <c r="AB480" s="1368"/>
      <c r="AC480" s="1368"/>
      <c r="AD480" s="1368"/>
      <c r="AE480" s="1368"/>
    </row>
    <row r="481" spans="1:31" s="1027" customFormat="1" x14ac:dyDescent="0.2">
      <c r="A481" s="1368"/>
      <c r="B481" s="1368"/>
      <c r="C481" s="1368"/>
      <c r="D481" s="1368"/>
      <c r="E481" s="1368"/>
      <c r="F481" s="1368"/>
      <c r="G481" s="1368"/>
      <c r="H481" s="1368"/>
      <c r="I481" s="1368"/>
      <c r="J481" s="1368"/>
      <c r="K481" s="1368"/>
      <c r="L481" s="1368"/>
      <c r="M481" s="1368"/>
      <c r="N481" s="1368"/>
      <c r="O481" s="1368"/>
      <c r="P481" s="1368"/>
      <c r="Q481" s="1368"/>
      <c r="R481" s="1368"/>
      <c r="S481" s="1368"/>
      <c r="T481" s="1368"/>
      <c r="U481" s="1368"/>
      <c r="V481" s="1368"/>
      <c r="W481" s="1368"/>
      <c r="X481" s="1368"/>
      <c r="Y481" s="1368"/>
      <c r="Z481" s="1368"/>
      <c r="AA481" s="1368"/>
      <c r="AB481" s="1368"/>
      <c r="AC481" s="1368"/>
      <c r="AD481" s="1368"/>
      <c r="AE481" s="1368"/>
    </row>
    <row r="482" spans="1:31" s="1027" customFormat="1" x14ac:dyDescent="0.2">
      <c r="A482" s="1368"/>
      <c r="B482" s="1368"/>
      <c r="C482" s="1368"/>
      <c r="D482" s="1368"/>
      <c r="E482" s="1368"/>
      <c r="F482" s="1368"/>
      <c r="G482" s="1368"/>
      <c r="H482" s="1368"/>
      <c r="I482" s="1368"/>
      <c r="J482" s="1368"/>
      <c r="K482" s="1368"/>
      <c r="L482" s="1368"/>
      <c r="M482" s="1368"/>
      <c r="N482" s="1368"/>
      <c r="O482" s="1368"/>
      <c r="P482" s="1368"/>
      <c r="Q482" s="1368"/>
      <c r="R482" s="1368"/>
      <c r="S482" s="1368"/>
      <c r="T482" s="1368"/>
      <c r="U482" s="1368"/>
      <c r="V482" s="1368"/>
      <c r="W482" s="1368"/>
      <c r="X482" s="1368"/>
      <c r="Y482" s="1368"/>
      <c r="Z482" s="1368"/>
      <c r="AA482" s="1368"/>
      <c r="AB482" s="1368"/>
      <c r="AC482" s="1368"/>
      <c r="AD482" s="1368"/>
      <c r="AE482" s="1368"/>
    </row>
    <row r="483" spans="1:31" s="1027" customFormat="1" x14ac:dyDescent="0.2">
      <c r="A483" s="1368"/>
      <c r="B483" s="1368"/>
      <c r="C483" s="1368"/>
      <c r="D483" s="1368"/>
      <c r="E483" s="1368"/>
      <c r="F483" s="1368"/>
      <c r="G483" s="1368"/>
      <c r="H483" s="1368"/>
      <c r="I483" s="1368"/>
      <c r="J483" s="1368"/>
      <c r="K483" s="1368"/>
      <c r="L483" s="1368"/>
      <c r="M483" s="1368"/>
      <c r="N483" s="1368"/>
      <c r="O483" s="1368"/>
      <c r="P483" s="1368"/>
      <c r="Q483" s="1368"/>
      <c r="R483" s="1368"/>
      <c r="S483" s="1368"/>
      <c r="T483" s="1368"/>
      <c r="U483" s="1368"/>
      <c r="V483" s="1368"/>
      <c r="W483" s="1368"/>
      <c r="X483" s="1368"/>
      <c r="Y483" s="1368"/>
      <c r="Z483" s="1368"/>
      <c r="AA483" s="1368"/>
      <c r="AB483" s="1368"/>
      <c r="AC483" s="1368"/>
      <c r="AD483" s="1368"/>
      <c r="AE483" s="1368"/>
    </row>
    <row r="484" spans="1:31" s="1027" customFormat="1" x14ac:dyDescent="0.2">
      <c r="A484" s="1368"/>
      <c r="B484" s="1368"/>
      <c r="C484" s="1368"/>
      <c r="D484" s="1368"/>
      <c r="E484" s="1368"/>
      <c r="F484" s="1368"/>
      <c r="G484" s="1368"/>
      <c r="H484" s="1368"/>
      <c r="I484" s="1368"/>
      <c r="J484" s="1368"/>
      <c r="K484" s="1368"/>
      <c r="L484" s="1368"/>
      <c r="M484" s="1368"/>
      <c r="N484" s="1368"/>
      <c r="O484" s="1368"/>
      <c r="P484" s="1368"/>
      <c r="Q484" s="1368"/>
      <c r="R484" s="1368"/>
      <c r="S484" s="1368"/>
      <c r="T484" s="1368"/>
      <c r="U484" s="1368"/>
      <c r="V484" s="1368"/>
      <c r="W484" s="1368"/>
      <c r="X484" s="1368"/>
      <c r="Y484" s="1368"/>
      <c r="Z484" s="1368"/>
      <c r="AA484" s="1368"/>
      <c r="AB484" s="1368"/>
      <c r="AC484" s="1368"/>
      <c r="AD484" s="1368"/>
      <c r="AE484" s="1368"/>
    </row>
    <row r="485" spans="1:31" s="1027" customFormat="1" x14ac:dyDescent="0.2">
      <c r="A485" s="1368"/>
      <c r="B485" s="1368"/>
      <c r="C485" s="1368"/>
      <c r="D485" s="1368"/>
      <c r="E485" s="1368"/>
      <c r="F485" s="1368"/>
      <c r="G485" s="1368"/>
      <c r="H485" s="1368"/>
      <c r="I485" s="1368"/>
      <c r="J485" s="1368"/>
      <c r="K485" s="1368"/>
      <c r="L485" s="1368"/>
      <c r="M485" s="1368"/>
      <c r="N485" s="1368"/>
      <c r="O485" s="1368"/>
      <c r="P485" s="1368"/>
      <c r="Q485" s="1368"/>
      <c r="R485" s="1368"/>
      <c r="S485" s="1368"/>
      <c r="T485" s="1368"/>
      <c r="U485" s="1368"/>
      <c r="V485" s="1368"/>
      <c r="W485" s="1368"/>
      <c r="X485" s="1368"/>
      <c r="Y485" s="1368"/>
      <c r="Z485" s="1368"/>
      <c r="AA485" s="1368"/>
      <c r="AB485" s="1368"/>
      <c r="AC485" s="1368"/>
      <c r="AD485" s="1368"/>
      <c r="AE485" s="1368"/>
    </row>
    <row r="486" spans="1:31" s="1027" customFormat="1" x14ac:dyDescent="0.2">
      <c r="A486" s="1368"/>
      <c r="B486" s="1368"/>
      <c r="C486" s="1368"/>
      <c r="D486" s="1368"/>
      <c r="E486" s="1368"/>
      <c r="F486" s="1368"/>
      <c r="G486" s="1368"/>
      <c r="H486" s="1368"/>
      <c r="I486" s="1368"/>
      <c r="J486" s="1368"/>
      <c r="K486" s="1368"/>
      <c r="L486" s="1368"/>
      <c r="M486" s="1368"/>
      <c r="N486" s="1368"/>
      <c r="O486" s="1368"/>
      <c r="P486" s="1368"/>
      <c r="Q486" s="1368"/>
      <c r="R486" s="1368"/>
      <c r="S486" s="1368"/>
      <c r="T486" s="1368"/>
      <c r="U486" s="1368"/>
      <c r="V486" s="1368"/>
      <c r="W486" s="1368"/>
      <c r="X486" s="1368"/>
      <c r="Y486" s="1368"/>
      <c r="Z486" s="1368"/>
      <c r="AA486" s="1368"/>
      <c r="AB486" s="1368"/>
      <c r="AC486" s="1368"/>
      <c r="AD486" s="1368"/>
      <c r="AE486" s="1368"/>
    </row>
    <row r="487" spans="1:31" s="1027" customFormat="1" x14ac:dyDescent="0.2">
      <c r="A487" s="1368"/>
      <c r="B487" s="1368"/>
      <c r="C487" s="1368"/>
      <c r="D487" s="1368"/>
      <c r="E487" s="1368"/>
      <c r="F487" s="1368"/>
      <c r="G487" s="1368"/>
      <c r="H487" s="1368"/>
      <c r="I487" s="1368"/>
      <c r="J487" s="1368"/>
      <c r="K487" s="1368"/>
      <c r="L487" s="1368"/>
      <c r="M487" s="1368"/>
      <c r="N487" s="1368"/>
      <c r="O487" s="1368"/>
      <c r="P487" s="1368"/>
      <c r="Q487" s="1368"/>
      <c r="R487" s="1368"/>
      <c r="S487" s="1368"/>
      <c r="T487" s="1368"/>
      <c r="U487" s="1368"/>
      <c r="V487" s="1368"/>
      <c r="W487" s="1368"/>
      <c r="X487" s="1368"/>
      <c r="Y487" s="1368"/>
      <c r="Z487" s="1368"/>
      <c r="AA487" s="1368"/>
      <c r="AB487" s="1368"/>
      <c r="AC487" s="1368"/>
      <c r="AD487" s="1368"/>
      <c r="AE487" s="1368"/>
    </row>
    <row r="488" spans="1:31" s="1027" customFormat="1" x14ac:dyDescent="0.2">
      <c r="A488" s="1368"/>
      <c r="B488" s="1368"/>
      <c r="C488" s="1368"/>
      <c r="D488" s="1368"/>
      <c r="E488" s="1368"/>
      <c r="F488" s="1368"/>
      <c r="G488" s="1368"/>
      <c r="H488" s="1368"/>
      <c r="I488" s="1368"/>
      <c r="J488" s="1368"/>
      <c r="K488" s="1368"/>
      <c r="L488" s="1368"/>
      <c r="M488" s="1368"/>
      <c r="N488" s="1368"/>
      <c r="O488" s="1368"/>
      <c r="P488" s="1368"/>
      <c r="Q488" s="1368"/>
      <c r="R488" s="1368"/>
      <c r="S488" s="1368"/>
      <c r="T488" s="1368"/>
      <c r="U488" s="1368"/>
      <c r="V488" s="1368"/>
      <c r="W488" s="1368"/>
      <c r="X488" s="1368"/>
      <c r="Y488" s="1368"/>
      <c r="Z488" s="1368"/>
      <c r="AA488" s="1368"/>
      <c r="AB488" s="1368"/>
      <c r="AC488" s="1368"/>
      <c r="AD488" s="1368"/>
      <c r="AE488" s="1368"/>
    </row>
    <row r="489" spans="1:31" s="1027" customFormat="1" x14ac:dyDescent="0.2">
      <c r="A489" s="1368"/>
      <c r="B489" s="1368"/>
      <c r="C489" s="1368"/>
      <c r="D489" s="1368"/>
      <c r="E489" s="1368"/>
      <c r="F489" s="1368"/>
      <c r="G489" s="1368"/>
      <c r="H489" s="1368"/>
      <c r="I489" s="1368"/>
      <c r="J489" s="1368"/>
      <c r="K489" s="1368"/>
      <c r="L489" s="1368"/>
      <c r="M489" s="1368"/>
      <c r="N489" s="1368"/>
      <c r="O489" s="1368"/>
      <c r="P489" s="1368"/>
      <c r="Q489" s="1368"/>
      <c r="R489" s="1368"/>
      <c r="S489" s="1368"/>
      <c r="T489" s="1368"/>
      <c r="U489" s="1368"/>
      <c r="V489" s="1368"/>
      <c r="W489" s="1368"/>
      <c r="X489" s="1368"/>
      <c r="Y489" s="1368"/>
      <c r="Z489" s="1368"/>
      <c r="AA489" s="1368"/>
      <c r="AB489" s="1368"/>
      <c r="AC489" s="1368"/>
      <c r="AD489" s="1368"/>
      <c r="AE489" s="1368"/>
    </row>
    <row r="490" spans="1:31" s="1027" customFormat="1" x14ac:dyDescent="0.2">
      <c r="A490" s="1368"/>
      <c r="B490" s="1368"/>
      <c r="C490" s="1368"/>
      <c r="D490" s="1368"/>
      <c r="E490" s="1368"/>
      <c r="F490" s="1368"/>
      <c r="G490" s="1368"/>
      <c r="H490" s="1368"/>
      <c r="I490" s="1368"/>
      <c r="J490" s="1368"/>
      <c r="K490" s="1368"/>
      <c r="L490" s="1368"/>
      <c r="M490" s="1368"/>
      <c r="N490" s="1368"/>
      <c r="O490" s="1368"/>
      <c r="P490" s="1368"/>
      <c r="Q490" s="1368"/>
      <c r="R490" s="1368"/>
      <c r="S490" s="1368"/>
      <c r="T490" s="1368"/>
      <c r="U490" s="1368"/>
      <c r="V490" s="1368"/>
      <c r="W490" s="1368"/>
      <c r="X490" s="1368"/>
      <c r="Y490" s="1368"/>
      <c r="Z490" s="1368"/>
      <c r="AA490" s="1368"/>
      <c r="AB490" s="1368"/>
      <c r="AC490" s="1368"/>
      <c r="AD490" s="1368"/>
      <c r="AE490" s="1368"/>
    </row>
    <row r="491" spans="1:31" s="1027" customFormat="1" x14ac:dyDescent="0.2">
      <c r="A491" s="1368"/>
      <c r="B491" s="1368"/>
      <c r="C491" s="1368"/>
      <c r="D491" s="1368"/>
      <c r="E491" s="1368"/>
      <c r="F491" s="1368"/>
      <c r="G491" s="1368"/>
      <c r="H491" s="1368"/>
      <c r="I491" s="1368"/>
      <c r="J491" s="1368"/>
      <c r="K491" s="1368"/>
      <c r="L491" s="1368"/>
      <c r="M491" s="1368"/>
      <c r="N491" s="1368"/>
      <c r="O491" s="1368"/>
      <c r="P491" s="1368"/>
      <c r="Q491" s="1368"/>
      <c r="R491" s="1368"/>
      <c r="S491" s="1368"/>
      <c r="T491" s="1368"/>
      <c r="U491" s="1368"/>
      <c r="V491" s="1368"/>
      <c r="W491" s="1368"/>
      <c r="X491" s="1368"/>
      <c r="Y491" s="1368"/>
      <c r="Z491" s="1368"/>
      <c r="AA491" s="1368"/>
      <c r="AB491" s="1368"/>
      <c r="AC491" s="1368"/>
      <c r="AD491" s="1368"/>
      <c r="AE491" s="1368"/>
    </row>
    <row r="492" spans="1:31" s="1027" customFormat="1" x14ac:dyDescent="0.2">
      <c r="A492" s="1368"/>
      <c r="B492" s="1368"/>
      <c r="C492" s="1368"/>
      <c r="D492" s="1368"/>
      <c r="E492" s="1368"/>
      <c r="F492" s="1368"/>
      <c r="G492" s="1368"/>
      <c r="H492" s="1368"/>
      <c r="I492" s="1368"/>
      <c r="J492" s="1368"/>
      <c r="K492" s="1368"/>
      <c r="L492" s="1368"/>
      <c r="M492" s="1368"/>
      <c r="N492" s="1368"/>
      <c r="O492" s="1368"/>
      <c r="P492" s="1368"/>
      <c r="Q492" s="1368"/>
      <c r="R492" s="1368"/>
      <c r="S492" s="1368"/>
      <c r="T492" s="1368"/>
      <c r="U492" s="1368"/>
      <c r="V492" s="1368"/>
      <c r="W492" s="1368"/>
      <c r="X492" s="1368"/>
      <c r="Y492" s="1368"/>
      <c r="Z492" s="1368"/>
      <c r="AA492" s="1368"/>
      <c r="AB492" s="1368"/>
      <c r="AC492" s="1368"/>
      <c r="AD492" s="1368"/>
      <c r="AE492" s="1368"/>
    </row>
    <row r="493" spans="1:31" s="1027" customFormat="1" x14ac:dyDescent="0.2">
      <c r="A493" s="1368"/>
      <c r="B493" s="1368"/>
      <c r="C493" s="1368"/>
      <c r="D493" s="1368"/>
      <c r="E493" s="1368"/>
      <c r="F493" s="1368"/>
      <c r="G493" s="1368"/>
      <c r="H493" s="1368"/>
      <c r="I493" s="1368"/>
      <c r="J493" s="1368"/>
      <c r="K493" s="1368"/>
      <c r="L493" s="1368"/>
      <c r="M493" s="1368"/>
      <c r="N493" s="1368"/>
      <c r="O493" s="1368"/>
      <c r="P493" s="1368"/>
      <c r="Q493" s="1368"/>
      <c r="R493" s="1368"/>
      <c r="S493" s="1368"/>
      <c r="T493" s="1368"/>
      <c r="U493" s="1368"/>
      <c r="V493" s="1368"/>
      <c r="W493" s="1368"/>
      <c r="X493" s="1368"/>
      <c r="Y493" s="1368"/>
      <c r="Z493" s="1368"/>
      <c r="AA493" s="1368"/>
      <c r="AB493" s="1368"/>
      <c r="AC493" s="1368"/>
      <c r="AD493" s="1368"/>
      <c r="AE493" s="1368"/>
    </row>
    <row r="494" spans="1:31" s="1027" customFormat="1" x14ac:dyDescent="0.2">
      <c r="A494" s="1368"/>
      <c r="B494" s="1368"/>
      <c r="C494" s="1368"/>
      <c r="D494" s="1368"/>
      <c r="E494" s="1368"/>
      <c r="F494" s="1368"/>
      <c r="G494" s="1368"/>
      <c r="H494" s="1368"/>
      <c r="I494" s="1368"/>
      <c r="J494" s="1368"/>
      <c r="K494" s="1368"/>
      <c r="L494" s="1368"/>
      <c r="M494" s="1368"/>
      <c r="N494" s="1368"/>
      <c r="O494" s="1368"/>
      <c r="P494" s="1368"/>
      <c r="Q494" s="1368"/>
      <c r="R494" s="1368"/>
      <c r="S494" s="1368"/>
      <c r="T494" s="1368"/>
      <c r="U494" s="1368"/>
      <c r="V494" s="1368"/>
      <c r="W494" s="1368"/>
      <c r="X494" s="1368"/>
      <c r="Y494" s="1368"/>
      <c r="Z494" s="1368"/>
      <c r="AA494" s="1368"/>
      <c r="AB494" s="1368"/>
      <c r="AC494" s="1368"/>
      <c r="AD494" s="1368"/>
      <c r="AE494" s="1368"/>
    </row>
    <row r="495" spans="1:31" s="1027" customFormat="1" x14ac:dyDescent="0.2">
      <c r="A495" s="1368"/>
      <c r="B495" s="1368"/>
      <c r="C495" s="1368"/>
      <c r="D495" s="1368"/>
      <c r="E495" s="1368"/>
      <c r="F495" s="1368"/>
      <c r="G495" s="1368"/>
      <c r="H495" s="1368"/>
      <c r="I495" s="1368"/>
      <c r="J495" s="1368"/>
      <c r="K495" s="1368"/>
      <c r="L495" s="1368"/>
      <c r="M495" s="1368"/>
      <c r="N495" s="1368"/>
      <c r="O495" s="1368"/>
      <c r="P495" s="1368"/>
      <c r="Q495" s="1368"/>
      <c r="R495" s="1368"/>
      <c r="S495" s="1368"/>
      <c r="T495" s="1368"/>
      <c r="U495" s="1368"/>
      <c r="V495" s="1368"/>
      <c r="W495" s="1368"/>
      <c r="X495" s="1368"/>
      <c r="Y495" s="1368"/>
      <c r="Z495" s="1368"/>
      <c r="AA495" s="1368"/>
      <c r="AB495" s="1368"/>
      <c r="AC495" s="1368"/>
      <c r="AD495" s="1368"/>
      <c r="AE495" s="1368"/>
    </row>
    <row r="496" spans="1:31" s="1027" customFormat="1" x14ac:dyDescent="0.2">
      <c r="A496" s="1368"/>
      <c r="B496" s="1368"/>
      <c r="C496" s="1368"/>
      <c r="D496" s="1368"/>
      <c r="E496" s="1368"/>
      <c r="F496" s="1368"/>
      <c r="G496" s="1368"/>
      <c r="H496" s="1368"/>
      <c r="I496" s="1368"/>
      <c r="J496" s="1368"/>
      <c r="K496" s="1368"/>
      <c r="L496" s="1368"/>
      <c r="M496" s="1368"/>
      <c r="N496" s="1368"/>
      <c r="O496" s="1368"/>
      <c r="P496" s="1368"/>
      <c r="Q496" s="1368"/>
      <c r="R496" s="1368"/>
      <c r="S496" s="1368"/>
      <c r="T496" s="1368"/>
      <c r="U496" s="1368"/>
      <c r="V496" s="1368"/>
      <c r="W496" s="1368"/>
      <c r="X496" s="1368"/>
      <c r="Y496" s="1368"/>
      <c r="Z496" s="1368"/>
      <c r="AA496" s="1368"/>
      <c r="AB496" s="1368"/>
      <c r="AC496" s="1368"/>
      <c r="AD496" s="1368"/>
      <c r="AE496" s="1368"/>
    </row>
    <row r="497" spans="1:31" s="1027" customFormat="1" x14ac:dyDescent="0.2">
      <c r="A497" s="1368"/>
      <c r="B497" s="1368"/>
      <c r="C497" s="1368"/>
      <c r="D497" s="1368"/>
      <c r="E497" s="1368"/>
      <c r="F497" s="1368"/>
      <c r="G497" s="1368"/>
      <c r="H497" s="1368"/>
      <c r="I497" s="1368"/>
      <c r="J497" s="1368"/>
      <c r="K497" s="1368"/>
      <c r="L497" s="1368"/>
      <c r="M497" s="1368"/>
      <c r="N497" s="1368"/>
      <c r="O497" s="1368"/>
      <c r="P497" s="1368"/>
      <c r="Q497" s="1368"/>
      <c r="R497" s="1368"/>
      <c r="S497" s="1368"/>
      <c r="T497" s="1368"/>
      <c r="U497" s="1368"/>
      <c r="V497" s="1368"/>
      <c r="W497" s="1368"/>
      <c r="X497" s="1368"/>
      <c r="Y497" s="1368"/>
      <c r="Z497" s="1368"/>
      <c r="AA497" s="1368"/>
      <c r="AB497" s="1368"/>
      <c r="AC497" s="1368"/>
      <c r="AD497" s="1368"/>
      <c r="AE497" s="1368"/>
    </row>
    <row r="498" spans="1:31" s="1027" customFormat="1" x14ac:dyDescent="0.2">
      <c r="A498" s="1368"/>
      <c r="B498" s="1368"/>
      <c r="C498" s="1368"/>
      <c r="D498" s="1368"/>
      <c r="E498" s="1368"/>
      <c r="F498" s="1368"/>
      <c r="G498" s="1368"/>
      <c r="H498" s="1368"/>
      <c r="I498" s="1368"/>
      <c r="J498" s="1368"/>
      <c r="K498" s="1368"/>
      <c r="L498" s="1368"/>
      <c r="M498" s="1368"/>
      <c r="N498" s="1368"/>
      <c r="O498" s="1368"/>
      <c r="P498" s="1368"/>
      <c r="Q498" s="1368"/>
      <c r="R498" s="1368"/>
      <c r="S498" s="1368"/>
      <c r="T498" s="1368"/>
      <c r="U498" s="1368"/>
      <c r="V498" s="1368"/>
      <c r="W498" s="1368"/>
      <c r="X498" s="1368"/>
      <c r="Y498" s="1368"/>
      <c r="Z498" s="1368"/>
      <c r="AA498" s="1368"/>
      <c r="AB498" s="1368"/>
      <c r="AC498" s="1368"/>
      <c r="AD498" s="1368"/>
      <c r="AE498" s="1368"/>
    </row>
    <row r="499" spans="1:31" s="1027" customFormat="1" x14ac:dyDescent="0.2">
      <c r="A499" s="1368"/>
      <c r="B499" s="1368"/>
      <c r="C499" s="1368"/>
      <c r="D499" s="1368"/>
      <c r="E499" s="1368"/>
      <c r="F499" s="1368"/>
      <c r="G499" s="1368"/>
      <c r="H499" s="1368"/>
      <c r="I499" s="1368"/>
      <c r="J499" s="1368"/>
      <c r="K499" s="1368"/>
      <c r="L499" s="1368"/>
      <c r="M499" s="1368"/>
      <c r="N499" s="1368"/>
      <c r="O499" s="1368"/>
      <c r="P499" s="1368"/>
      <c r="Q499" s="1368"/>
      <c r="R499" s="1368"/>
      <c r="S499" s="1368"/>
      <c r="T499" s="1368"/>
      <c r="U499" s="1368"/>
      <c r="V499" s="1368"/>
      <c r="W499" s="1368"/>
      <c r="X499" s="1368"/>
      <c r="Y499" s="1368"/>
      <c r="Z499" s="1368"/>
      <c r="AA499" s="1368"/>
      <c r="AB499" s="1368"/>
      <c r="AC499" s="1368"/>
      <c r="AD499" s="1368"/>
      <c r="AE499" s="1368"/>
    </row>
    <row r="500" spans="1:31" s="1027" customFormat="1" x14ac:dyDescent="0.2">
      <c r="A500" s="1368"/>
      <c r="B500" s="1368"/>
      <c r="C500" s="1368"/>
      <c r="D500" s="1368"/>
      <c r="E500" s="1368"/>
      <c r="F500" s="1368"/>
      <c r="G500" s="1368"/>
      <c r="H500" s="1368"/>
      <c r="I500" s="1368"/>
      <c r="J500" s="1368"/>
      <c r="K500" s="1368"/>
      <c r="L500" s="1368"/>
      <c r="M500" s="1368"/>
      <c r="N500" s="1368"/>
      <c r="O500" s="1368"/>
      <c r="P500" s="1368"/>
      <c r="Q500" s="1368"/>
      <c r="R500" s="1368"/>
      <c r="S500" s="1368"/>
      <c r="T500" s="1368"/>
      <c r="U500" s="1368"/>
      <c r="V500" s="1368"/>
      <c r="W500" s="1368"/>
      <c r="X500" s="1368"/>
      <c r="Y500" s="1368"/>
      <c r="Z500" s="1368"/>
      <c r="AA500" s="1368"/>
      <c r="AB500" s="1368"/>
      <c r="AC500" s="1368"/>
      <c r="AD500" s="1368"/>
      <c r="AE500" s="1368"/>
    </row>
    <row r="501" spans="1:31" s="1027" customFormat="1" x14ac:dyDescent="0.2">
      <c r="A501" s="1368"/>
      <c r="B501" s="1368"/>
      <c r="C501" s="1368"/>
      <c r="D501" s="1368"/>
      <c r="E501" s="1368"/>
      <c r="F501" s="1368"/>
      <c r="G501" s="1368"/>
      <c r="H501" s="1368"/>
      <c r="I501" s="1368"/>
      <c r="J501" s="1368"/>
      <c r="K501" s="1368"/>
      <c r="L501" s="1368"/>
      <c r="M501" s="1368"/>
      <c r="N501" s="1368"/>
      <c r="O501" s="1368"/>
      <c r="P501" s="1368"/>
      <c r="Q501" s="1368"/>
      <c r="R501" s="1368"/>
      <c r="S501" s="1368"/>
      <c r="T501" s="1368"/>
      <c r="U501" s="1368"/>
      <c r="V501" s="1368"/>
      <c r="W501" s="1368"/>
      <c r="X501" s="1368"/>
      <c r="Y501" s="1368"/>
      <c r="Z501" s="1368"/>
      <c r="AA501" s="1368"/>
      <c r="AB501" s="1368"/>
      <c r="AC501" s="1368"/>
      <c r="AD501" s="1368"/>
      <c r="AE501" s="1368"/>
    </row>
    <row r="502" spans="1:31" s="1027" customFormat="1" x14ac:dyDescent="0.2">
      <c r="A502" s="1368"/>
      <c r="B502" s="1368"/>
      <c r="C502" s="1368"/>
      <c r="D502" s="1368"/>
      <c r="E502" s="1368"/>
      <c r="F502" s="1368"/>
      <c r="G502" s="1368"/>
      <c r="H502" s="1368"/>
      <c r="I502" s="1368"/>
      <c r="J502" s="1368"/>
      <c r="K502" s="1368"/>
      <c r="L502" s="1368"/>
      <c r="M502" s="1368"/>
      <c r="N502" s="1368"/>
      <c r="O502" s="1368"/>
      <c r="P502" s="1368"/>
      <c r="Q502" s="1368"/>
      <c r="R502" s="1368"/>
      <c r="S502" s="1368"/>
      <c r="T502" s="1368"/>
      <c r="U502" s="1368"/>
      <c r="V502" s="1368"/>
      <c r="W502" s="1368"/>
      <c r="X502" s="1368"/>
      <c r="Y502" s="1368"/>
      <c r="Z502" s="1368"/>
      <c r="AA502" s="1368"/>
      <c r="AB502" s="1368"/>
      <c r="AC502" s="1368"/>
      <c r="AD502" s="1368"/>
      <c r="AE502" s="1368"/>
    </row>
    <row r="503" spans="1:31" s="1027" customFormat="1" x14ac:dyDescent="0.2">
      <c r="A503" s="1368"/>
      <c r="B503" s="1368"/>
      <c r="C503" s="1368"/>
      <c r="D503" s="1368"/>
      <c r="E503" s="1368"/>
      <c r="F503" s="1368"/>
      <c r="G503" s="1368"/>
      <c r="H503" s="1368"/>
      <c r="I503" s="1368"/>
      <c r="J503" s="1368"/>
      <c r="K503" s="1368"/>
      <c r="L503" s="1368"/>
      <c r="M503" s="1368"/>
      <c r="N503" s="1368"/>
      <c r="O503" s="1368"/>
      <c r="P503" s="1368"/>
      <c r="Q503" s="1368"/>
      <c r="R503" s="1368"/>
      <c r="S503" s="1368"/>
      <c r="T503" s="1368"/>
      <c r="U503" s="1368"/>
      <c r="V503" s="1368"/>
      <c r="W503" s="1368"/>
      <c r="X503" s="1368"/>
      <c r="Y503" s="1368"/>
      <c r="Z503" s="1368"/>
      <c r="AA503" s="1368"/>
      <c r="AB503" s="1368"/>
      <c r="AC503" s="1368"/>
      <c r="AD503" s="1368"/>
      <c r="AE503" s="1368"/>
    </row>
    <row r="504" spans="1:31" s="1027" customFormat="1" x14ac:dyDescent="0.2">
      <c r="A504" s="1368"/>
      <c r="B504" s="1368"/>
      <c r="C504" s="1368"/>
      <c r="D504" s="1368"/>
      <c r="E504" s="1368"/>
      <c r="F504" s="1368"/>
      <c r="G504" s="1368"/>
      <c r="H504" s="1368"/>
      <c r="I504" s="1368"/>
      <c r="J504" s="1368"/>
      <c r="K504" s="1368"/>
      <c r="L504" s="1368"/>
      <c r="M504" s="1368"/>
      <c r="N504" s="1368"/>
      <c r="O504" s="1368"/>
      <c r="P504" s="1368"/>
      <c r="Q504" s="1368"/>
      <c r="R504" s="1368"/>
      <c r="S504" s="1368"/>
      <c r="T504" s="1368"/>
      <c r="U504" s="1368"/>
      <c r="V504" s="1368"/>
      <c r="W504" s="1368"/>
      <c r="X504" s="1368"/>
      <c r="Y504" s="1368"/>
      <c r="Z504" s="1368"/>
      <c r="AA504" s="1368"/>
      <c r="AB504" s="1368"/>
      <c r="AC504" s="1368"/>
      <c r="AD504" s="1368"/>
      <c r="AE504" s="1368"/>
    </row>
    <row r="505" spans="1:31" s="1027" customFormat="1" x14ac:dyDescent="0.2">
      <c r="A505" s="1368"/>
      <c r="B505" s="1368"/>
      <c r="C505" s="1368"/>
      <c r="D505" s="1368"/>
      <c r="E505" s="1368"/>
      <c r="F505" s="1368"/>
      <c r="G505" s="1368"/>
      <c r="H505" s="1368"/>
      <c r="I505" s="1368"/>
      <c r="J505" s="1368"/>
      <c r="K505" s="1368"/>
      <c r="L505" s="1368"/>
      <c r="M505" s="1368"/>
      <c r="N505" s="1368"/>
      <c r="O505" s="1368"/>
      <c r="P505" s="1368"/>
      <c r="Q505" s="1368"/>
      <c r="R505" s="1368"/>
      <c r="S505" s="1368"/>
      <c r="T505" s="1368"/>
      <c r="U505" s="1368"/>
      <c r="V505" s="1368"/>
      <c r="W505" s="1368"/>
      <c r="X505" s="1368"/>
      <c r="Y505" s="1368"/>
      <c r="Z505" s="1368"/>
      <c r="AA505" s="1368"/>
      <c r="AB505" s="1368"/>
      <c r="AC505" s="1368"/>
      <c r="AD505" s="1368"/>
      <c r="AE505" s="1368"/>
    </row>
    <row r="506" spans="1:31" s="1027" customFormat="1" x14ac:dyDescent="0.2">
      <c r="A506" s="1368"/>
      <c r="B506" s="1368"/>
      <c r="C506" s="1368"/>
      <c r="D506" s="1368"/>
      <c r="E506" s="1368"/>
      <c r="F506" s="1368"/>
      <c r="G506" s="1368"/>
      <c r="H506" s="1368"/>
      <c r="I506" s="1368"/>
      <c r="J506" s="1368"/>
      <c r="K506" s="1368"/>
      <c r="L506" s="1368"/>
      <c r="M506" s="1368"/>
      <c r="N506" s="1368"/>
      <c r="O506" s="1368"/>
      <c r="P506" s="1368"/>
      <c r="Q506" s="1368"/>
      <c r="R506" s="1368"/>
      <c r="S506" s="1368"/>
      <c r="T506" s="1368"/>
      <c r="U506" s="1368"/>
      <c r="V506" s="1368"/>
      <c r="W506" s="1368"/>
      <c r="X506" s="1368"/>
      <c r="Y506" s="1368"/>
      <c r="Z506" s="1368"/>
      <c r="AA506" s="1368"/>
      <c r="AB506" s="1368"/>
      <c r="AC506" s="1368"/>
      <c r="AD506" s="1368"/>
      <c r="AE506" s="1368"/>
    </row>
    <row r="507" spans="1:31" s="1027" customFormat="1" x14ac:dyDescent="0.2">
      <c r="A507" s="1368"/>
      <c r="B507" s="1368"/>
      <c r="C507" s="1368"/>
      <c r="D507" s="1368"/>
      <c r="E507" s="1368"/>
      <c r="F507" s="1368"/>
      <c r="G507" s="1368"/>
      <c r="H507" s="1368"/>
      <c r="I507" s="1368"/>
      <c r="J507" s="1368"/>
      <c r="K507" s="1368"/>
      <c r="L507" s="1368"/>
      <c r="M507" s="1368"/>
      <c r="N507" s="1368"/>
      <c r="O507" s="1368"/>
      <c r="P507" s="1368"/>
      <c r="Q507" s="1368"/>
      <c r="R507" s="1368"/>
      <c r="S507" s="1368"/>
      <c r="T507" s="1368"/>
      <c r="U507" s="1368"/>
      <c r="V507" s="1368"/>
      <c r="W507" s="1368"/>
      <c r="X507" s="1368"/>
      <c r="Y507" s="1368"/>
      <c r="Z507" s="1368"/>
      <c r="AA507" s="1368"/>
      <c r="AB507" s="1368"/>
      <c r="AC507" s="1368"/>
      <c r="AD507" s="1368"/>
      <c r="AE507" s="1368"/>
    </row>
    <row r="508" spans="1:31" s="1027" customFormat="1" x14ac:dyDescent="0.2">
      <c r="A508" s="1368"/>
      <c r="B508" s="1368"/>
      <c r="C508" s="1368"/>
      <c r="D508" s="1368"/>
      <c r="E508" s="1368"/>
      <c r="F508" s="1368"/>
      <c r="G508" s="1368"/>
      <c r="H508" s="1368"/>
      <c r="I508" s="1368"/>
      <c r="J508" s="1368"/>
      <c r="K508" s="1368"/>
      <c r="L508" s="1368"/>
      <c r="M508" s="1368"/>
      <c r="N508" s="1368"/>
      <c r="O508" s="1368"/>
      <c r="P508" s="1368"/>
      <c r="Q508" s="1368"/>
      <c r="R508" s="1368"/>
      <c r="S508" s="1368"/>
      <c r="T508" s="1368"/>
      <c r="U508" s="1368"/>
      <c r="V508" s="1368"/>
      <c r="W508" s="1368"/>
      <c r="X508" s="1368"/>
      <c r="Y508" s="1368"/>
      <c r="Z508" s="1368"/>
      <c r="AA508" s="1368"/>
      <c r="AB508" s="1368"/>
      <c r="AC508" s="1368"/>
      <c r="AD508" s="1368"/>
      <c r="AE508" s="1368"/>
    </row>
    <row r="509" spans="1:31" s="1027" customFormat="1" x14ac:dyDescent="0.2">
      <c r="A509" s="1368"/>
      <c r="B509" s="1368"/>
      <c r="C509" s="1368"/>
      <c r="D509" s="1368"/>
      <c r="E509" s="1368"/>
      <c r="F509" s="1368"/>
      <c r="G509" s="1368"/>
      <c r="H509" s="1368"/>
      <c r="I509" s="1368"/>
      <c r="J509" s="1368"/>
      <c r="K509" s="1368"/>
      <c r="L509" s="1368"/>
      <c r="M509" s="1368"/>
      <c r="N509" s="1368"/>
      <c r="O509" s="1368"/>
      <c r="P509" s="1368"/>
      <c r="Q509" s="1368"/>
      <c r="R509" s="1368"/>
      <c r="S509" s="1368"/>
      <c r="T509" s="1368"/>
      <c r="U509" s="1368"/>
      <c r="V509" s="1368"/>
      <c r="W509" s="1368"/>
      <c r="X509" s="1368"/>
      <c r="Y509" s="1368"/>
      <c r="Z509" s="1368"/>
      <c r="AA509" s="1368"/>
      <c r="AB509" s="1368"/>
      <c r="AC509" s="1368"/>
      <c r="AD509" s="1368"/>
      <c r="AE509" s="1368"/>
    </row>
    <row r="510" spans="1:31" s="1027" customFormat="1" x14ac:dyDescent="0.2">
      <c r="A510" s="1368"/>
      <c r="B510" s="1368"/>
      <c r="C510" s="1368"/>
      <c r="D510" s="1368"/>
      <c r="E510" s="1368"/>
      <c r="F510" s="1368"/>
      <c r="G510" s="1368"/>
      <c r="H510" s="1368"/>
      <c r="I510" s="1368"/>
      <c r="J510" s="1368"/>
      <c r="K510" s="1368"/>
      <c r="L510" s="1368"/>
      <c r="M510" s="1368"/>
      <c r="N510" s="1368"/>
      <c r="O510" s="1368"/>
      <c r="P510" s="1368"/>
      <c r="Q510" s="1368"/>
      <c r="R510" s="1368"/>
      <c r="S510" s="1368"/>
      <c r="T510" s="1368"/>
      <c r="U510" s="1368"/>
      <c r="V510" s="1368"/>
      <c r="W510" s="1368"/>
      <c r="X510" s="1368"/>
      <c r="Y510" s="1368"/>
      <c r="Z510" s="1368"/>
      <c r="AA510" s="1368"/>
      <c r="AB510" s="1368"/>
      <c r="AC510" s="1368"/>
      <c r="AD510" s="1368"/>
      <c r="AE510" s="1368"/>
    </row>
    <row r="511" spans="1:31" s="1027" customFormat="1" x14ac:dyDescent="0.2">
      <c r="A511" s="1368"/>
      <c r="B511" s="1368"/>
      <c r="C511" s="1368"/>
      <c r="D511" s="1368"/>
      <c r="E511" s="1368"/>
      <c r="F511" s="1368"/>
      <c r="G511" s="1368"/>
      <c r="H511" s="1368"/>
      <c r="I511" s="1368"/>
      <c r="J511" s="1368"/>
      <c r="K511" s="1368"/>
      <c r="L511" s="1368"/>
      <c r="M511" s="1368"/>
      <c r="N511" s="1368"/>
      <c r="O511" s="1368"/>
      <c r="P511" s="1368"/>
      <c r="Q511" s="1368"/>
      <c r="R511" s="1368"/>
      <c r="S511" s="1368"/>
      <c r="T511" s="1368"/>
      <c r="U511" s="1368"/>
      <c r="V511" s="1368"/>
      <c r="W511" s="1368"/>
      <c r="X511" s="1368"/>
      <c r="Y511" s="1368"/>
      <c r="Z511" s="1368"/>
      <c r="AA511" s="1368"/>
      <c r="AB511" s="1368"/>
      <c r="AC511" s="1368"/>
      <c r="AD511" s="1368"/>
      <c r="AE511" s="1368"/>
    </row>
    <row r="512" spans="1:31" s="1027" customFormat="1" x14ac:dyDescent="0.2">
      <c r="A512" s="1368"/>
      <c r="B512" s="1368"/>
      <c r="C512" s="1368"/>
      <c r="D512" s="1368"/>
      <c r="E512" s="1368"/>
      <c r="F512" s="1368"/>
      <c r="G512" s="1368"/>
      <c r="H512" s="1368"/>
      <c r="I512" s="1368"/>
      <c r="J512" s="1368"/>
      <c r="K512" s="1368"/>
      <c r="L512" s="1368"/>
      <c r="M512" s="1368"/>
      <c r="N512" s="1368"/>
      <c r="O512" s="1368"/>
      <c r="P512" s="1368"/>
      <c r="Q512" s="1368"/>
      <c r="R512" s="1368"/>
      <c r="S512" s="1368"/>
      <c r="T512" s="1368"/>
      <c r="U512" s="1368"/>
      <c r="V512" s="1368"/>
      <c r="W512" s="1368"/>
      <c r="X512" s="1368"/>
      <c r="Y512" s="1368"/>
      <c r="Z512" s="1368"/>
      <c r="AA512" s="1368"/>
      <c r="AB512" s="1368"/>
      <c r="AC512" s="1368"/>
      <c r="AD512" s="1368"/>
      <c r="AE512" s="1368"/>
    </row>
    <row r="513" spans="1:31" s="1027" customFormat="1" x14ac:dyDescent="0.2">
      <c r="A513" s="1368"/>
      <c r="B513" s="1368"/>
      <c r="C513" s="1368"/>
      <c r="D513" s="1368"/>
      <c r="E513" s="1368"/>
      <c r="F513" s="1368"/>
      <c r="G513" s="1368"/>
      <c r="H513" s="1368"/>
      <c r="I513" s="1368"/>
      <c r="J513" s="1368"/>
      <c r="K513" s="1368"/>
      <c r="L513" s="1368"/>
      <c r="M513" s="1368"/>
      <c r="N513" s="1368"/>
      <c r="O513" s="1368"/>
      <c r="P513" s="1368"/>
      <c r="Q513" s="1368"/>
      <c r="R513" s="1368"/>
      <c r="S513" s="1368"/>
      <c r="T513" s="1368"/>
      <c r="U513" s="1368"/>
      <c r="V513" s="1368"/>
      <c r="W513" s="1368"/>
      <c r="X513" s="1368"/>
      <c r="Y513" s="1368"/>
      <c r="Z513" s="1368"/>
      <c r="AA513" s="1368"/>
      <c r="AB513" s="1368"/>
      <c r="AC513" s="1368"/>
      <c r="AD513" s="1368"/>
      <c r="AE513" s="1368"/>
    </row>
    <row r="514" spans="1:31" s="1027" customFormat="1" x14ac:dyDescent="0.2">
      <c r="A514" s="1368"/>
      <c r="B514" s="1368"/>
      <c r="C514" s="1368"/>
      <c r="D514" s="1368"/>
      <c r="E514" s="1368"/>
      <c r="F514" s="1368"/>
      <c r="G514" s="1368"/>
      <c r="H514" s="1368"/>
      <c r="I514" s="1368"/>
      <c r="J514" s="1368"/>
      <c r="K514" s="1368"/>
      <c r="L514" s="1368"/>
      <c r="M514" s="1368"/>
      <c r="N514" s="1368"/>
      <c r="O514" s="1368"/>
      <c r="P514" s="1368"/>
      <c r="Q514" s="1368"/>
      <c r="R514" s="1368"/>
      <c r="S514" s="1368"/>
      <c r="T514" s="1368"/>
      <c r="U514" s="1368"/>
      <c r="V514" s="1368"/>
      <c r="W514" s="1368"/>
      <c r="X514" s="1368"/>
      <c r="Y514" s="1368"/>
      <c r="Z514" s="1368"/>
      <c r="AA514" s="1368"/>
      <c r="AB514" s="1368"/>
      <c r="AC514" s="1368"/>
      <c r="AD514" s="1368"/>
      <c r="AE514" s="1368"/>
    </row>
    <row r="515" spans="1:31" s="1027" customFormat="1" x14ac:dyDescent="0.2">
      <c r="A515" s="1368"/>
      <c r="B515" s="1368"/>
      <c r="C515" s="1368"/>
      <c r="D515" s="1368"/>
      <c r="E515" s="1368"/>
      <c r="F515" s="1368"/>
      <c r="G515" s="1368"/>
      <c r="H515" s="1368"/>
      <c r="I515" s="1368"/>
      <c r="J515" s="1368"/>
      <c r="K515" s="1368"/>
      <c r="L515" s="1368"/>
      <c r="M515" s="1368"/>
      <c r="N515" s="1368"/>
      <c r="O515" s="1368"/>
      <c r="P515" s="1368"/>
      <c r="Q515" s="1368"/>
      <c r="R515" s="1368"/>
      <c r="S515" s="1368"/>
      <c r="T515" s="1368"/>
      <c r="U515" s="1368"/>
      <c r="V515" s="1368"/>
      <c r="W515" s="1368"/>
      <c r="X515" s="1368"/>
      <c r="Y515" s="1368"/>
      <c r="Z515" s="1368"/>
      <c r="AA515" s="1368"/>
      <c r="AB515" s="1368"/>
      <c r="AC515" s="1368"/>
      <c r="AD515" s="1368"/>
      <c r="AE515" s="1368"/>
    </row>
    <row r="516" spans="1:31" s="1027" customFormat="1" x14ac:dyDescent="0.2">
      <c r="A516" s="1368"/>
      <c r="B516" s="1368"/>
      <c r="C516" s="1368"/>
      <c r="D516" s="1368"/>
      <c r="E516" s="1368"/>
      <c r="F516" s="1368"/>
      <c r="G516" s="1368"/>
      <c r="H516" s="1368"/>
      <c r="I516" s="1368"/>
      <c r="J516" s="1368"/>
      <c r="K516" s="1368"/>
      <c r="L516" s="1368"/>
      <c r="M516" s="1368"/>
      <c r="N516" s="1368"/>
      <c r="O516" s="1368"/>
      <c r="P516" s="1368"/>
      <c r="Q516" s="1368"/>
      <c r="R516" s="1368"/>
      <c r="S516" s="1368"/>
      <c r="T516" s="1368"/>
      <c r="U516" s="1368"/>
      <c r="V516" s="1368"/>
      <c r="W516" s="1368"/>
      <c r="X516" s="1368"/>
      <c r="Y516" s="1368"/>
      <c r="Z516" s="1368"/>
      <c r="AA516" s="1368"/>
      <c r="AB516" s="1368"/>
      <c r="AC516" s="1368"/>
      <c r="AD516" s="1368"/>
      <c r="AE516" s="1368"/>
    </row>
    <row r="517" spans="1:31" s="1027" customFormat="1" x14ac:dyDescent="0.2">
      <c r="A517" s="1368"/>
      <c r="B517" s="1368"/>
      <c r="C517" s="1368"/>
      <c r="D517" s="1368"/>
      <c r="E517" s="1368"/>
      <c r="F517" s="1368"/>
      <c r="G517" s="1368"/>
      <c r="H517" s="1368"/>
      <c r="I517" s="1368"/>
      <c r="J517" s="1368"/>
      <c r="K517" s="1368"/>
      <c r="L517" s="1368"/>
      <c r="M517" s="1368"/>
      <c r="N517" s="1368"/>
      <c r="O517" s="1368"/>
      <c r="P517" s="1368"/>
      <c r="Q517" s="1368"/>
      <c r="R517" s="1368"/>
      <c r="S517" s="1368"/>
      <c r="T517" s="1368"/>
      <c r="U517" s="1368"/>
      <c r="V517" s="1368"/>
      <c r="W517" s="1368"/>
      <c r="X517" s="1368"/>
      <c r="Y517" s="1368"/>
      <c r="Z517" s="1368"/>
      <c r="AA517" s="1368"/>
      <c r="AB517" s="1368"/>
      <c r="AC517" s="1368"/>
      <c r="AD517" s="1368"/>
      <c r="AE517" s="1368"/>
    </row>
    <row r="518" spans="1:31" s="1027" customFormat="1" x14ac:dyDescent="0.2">
      <c r="A518" s="1368"/>
      <c r="B518" s="1368"/>
      <c r="C518" s="1368"/>
      <c r="D518" s="1368"/>
      <c r="E518" s="1368"/>
      <c r="F518" s="1368"/>
      <c r="G518" s="1368"/>
      <c r="H518" s="1368"/>
      <c r="I518" s="1368"/>
      <c r="J518" s="1368"/>
      <c r="K518" s="1368"/>
      <c r="L518" s="1368"/>
      <c r="M518" s="1368"/>
      <c r="N518" s="1368"/>
      <c r="O518" s="1368"/>
      <c r="P518" s="1368"/>
      <c r="Q518" s="1368"/>
      <c r="R518" s="1368"/>
      <c r="S518" s="1368"/>
      <c r="T518" s="1368"/>
      <c r="U518" s="1368"/>
      <c r="V518" s="1368"/>
      <c r="W518" s="1368"/>
      <c r="X518" s="1368"/>
      <c r="Y518" s="1368"/>
      <c r="Z518" s="1368"/>
      <c r="AA518" s="1368"/>
      <c r="AB518" s="1368"/>
      <c r="AC518" s="1368"/>
      <c r="AD518" s="1368"/>
      <c r="AE518" s="1368"/>
    </row>
    <row r="519" spans="1:31" s="1027" customFormat="1" x14ac:dyDescent="0.2">
      <c r="A519" s="1368"/>
      <c r="B519" s="1368"/>
      <c r="C519" s="1368"/>
      <c r="D519" s="1368"/>
      <c r="E519" s="1368"/>
      <c r="F519" s="1368"/>
      <c r="G519" s="1368"/>
      <c r="H519" s="1368"/>
      <c r="I519" s="1368"/>
      <c r="J519" s="1368"/>
      <c r="K519" s="1368"/>
      <c r="L519" s="1368"/>
      <c r="M519" s="1368"/>
      <c r="N519" s="1368"/>
      <c r="O519" s="1368"/>
      <c r="P519" s="1368"/>
      <c r="Q519" s="1368"/>
      <c r="R519" s="1368"/>
      <c r="S519" s="1368"/>
      <c r="T519" s="1368"/>
      <c r="U519" s="1368"/>
      <c r="V519" s="1368"/>
      <c r="W519" s="1368"/>
      <c r="X519" s="1368"/>
      <c r="Y519" s="1368"/>
      <c r="Z519" s="1368"/>
      <c r="AA519" s="1368"/>
      <c r="AB519" s="1368"/>
      <c r="AC519" s="1368"/>
      <c r="AD519" s="1368"/>
      <c r="AE519" s="1368"/>
    </row>
    <row r="520" spans="1:31" s="1027" customFormat="1" x14ac:dyDescent="0.2">
      <c r="A520" s="1368"/>
      <c r="B520" s="1368"/>
      <c r="C520" s="1368"/>
      <c r="D520" s="1368"/>
      <c r="E520" s="1368"/>
      <c r="F520" s="1368"/>
      <c r="G520" s="1368"/>
      <c r="H520" s="1368"/>
      <c r="I520" s="1368"/>
      <c r="J520" s="1368"/>
      <c r="K520" s="1368"/>
      <c r="L520" s="1368"/>
      <c r="M520" s="1368"/>
      <c r="N520" s="1368"/>
      <c r="O520" s="1368"/>
      <c r="P520" s="1368"/>
      <c r="Q520" s="1368"/>
      <c r="R520" s="1368"/>
      <c r="S520" s="1368"/>
      <c r="T520" s="1368"/>
      <c r="U520" s="1368"/>
      <c r="V520" s="1368"/>
      <c r="W520" s="1368"/>
      <c r="X520" s="1368"/>
      <c r="Y520" s="1368"/>
      <c r="Z520" s="1368"/>
      <c r="AA520" s="1368"/>
      <c r="AB520" s="1368"/>
      <c r="AC520" s="1368"/>
      <c r="AD520" s="1368"/>
      <c r="AE520" s="1368"/>
    </row>
    <row r="521" spans="1:31" s="1027" customFormat="1" x14ac:dyDescent="0.2">
      <c r="A521" s="1368"/>
      <c r="B521" s="1368"/>
      <c r="C521" s="1368"/>
      <c r="D521" s="1368"/>
      <c r="E521" s="1368"/>
      <c r="F521" s="1368"/>
      <c r="G521" s="1368"/>
      <c r="H521" s="1368"/>
      <c r="I521" s="1368"/>
      <c r="J521" s="1368"/>
      <c r="K521" s="1368"/>
      <c r="L521" s="1368"/>
      <c r="M521" s="1368"/>
      <c r="N521" s="1368"/>
      <c r="O521" s="1368"/>
      <c r="P521" s="1368"/>
      <c r="Q521" s="1368"/>
      <c r="R521" s="1368"/>
      <c r="S521" s="1368"/>
      <c r="T521" s="1368"/>
      <c r="U521" s="1368"/>
      <c r="V521" s="1368"/>
      <c r="W521" s="1368"/>
      <c r="X521" s="1368"/>
      <c r="Y521" s="1368"/>
      <c r="Z521" s="1368"/>
      <c r="AA521" s="1368"/>
      <c r="AB521" s="1368"/>
      <c r="AC521" s="1368"/>
      <c r="AD521" s="1368"/>
      <c r="AE521" s="1368"/>
    </row>
    <row r="522" spans="1:31" s="1027" customFormat="1" x14ac:dyDescent="0.2">
      <c r="A522" s="1368"/>
      <c r="B522" s="1368"/>
      <c r="C522" s="1368"/>
      <c r="D522" s="1368"/>
      <c r="E522" s="1368"/>
      <c r="F522" s="1368"/>
      <c r="G522" s="1368"/>
      <c r="H522" s="1368"/>
      <c r="I522" s="1368"/>
      <c r="J522" s="1368"/>
      <c r="K522" s="1368"/>
      <c r="L522" s="1368"/>
      <c r="M522" s="1368"/>
      <c r="N522" s="1368"/>
      <c r="O522" s="1368"/>
      <c r="P522" s="1368"/>
      <c r="Q522" s="1368"/>
      <c r="R522" s="1368"/>
      <c r="S522" s="1368"/>
      <c r="T522" s="1368"/>
      <c r="U522" s="1368"/>
      <c r="V522" s="1368"/>
      <c r="W522" s="1368"/>
      <c r="X522" s="1368"/>
      <c r="Y522" s="1368"/>
      <c r="Z522" s="1368"/>
      <c r="AA522" s="1368"/>
      <c r="AB522" s="1368"/>
      <c r="AC522" s="1368"/>
      <c r="AD522" s="1368"/>
      <c r="AE522" s="1368"/>
    </row>
    <row r="523" spans="1:31" s="1027" customFormat="1" x14ac:dyDescent="0.2">
      <c r="A523" s="1368"/>
      <c r="B523" s="1368"/>
      <c r="C523" s="1368"/>
      <c r="D523" s="1368"/>
      <c r="E523" s="1368"/>
      <c r="F523" s="1368"/>
      <c r="G523" s="1368"/>
      <c r="H523" s="1368"/>
      <c r="I523" s="1368"/>
      <c r="J523" s="1368"/>
      <c r="K523" s="1368"/>
      <c r="L523" s="1368"/>
      <c r="M523" s="1368"/>
      <c r="N523" s="1368"/>
      <c r="O523" s="1368"/>
      <c r="P523" s="1368"/>
      <c r="Q523" s="1368"/>
      <c r="R523" s="1368"/>
      <c r="S523" s="1368"/>
      <c r="T523" s="1368"/>
      <c r="U523" s="1368"/>
      <c r="V523" s="1368"/>
      <c r="W523" s="1368"/>
      <c r="X523" s="1368"/>
      <c r="Y523" s="1368"/>
      <c r="Z523" s="1368"/>
      <c r="AA523" s="1368"/>
      <c r="AB523" s="1368"/>
      <c r="AC523" s="1368"/>
      <c r="AD523" s="1368"/>
      <c r="AE523" s="1368"/>
    </row>
    <row r="524" spans="1:31" s="1027" customFormat="1" x14ac:dyDescent="0.2">
      <c r="A524" s="1368"/>
      <c r="B524" s="1368"/>
      <c r="C524" s="1368"/>
      <c r="D524" s="1368"/>
      <c r="E524" s="1368"/>
      <c r="F524" s="1368"/>
      <c r="G524" s="1368"/>
      <c r="H524" s="1368"/>
      <c r="I524" s="1368"/>
      <c r="J524" s="1368"/>
      <c r="K524" s="1368"/>
      <c r="L524" s="1368"/>
      <c r="M524" s="1368"/>
      <c r="N524" s="1368"/>
      <c r="O524" s="1368"/>
      <c r="P524" s="1368"/>
      <c r="Q524" s="1368"/>
      <c r="R524" s="1368"/>
      <c r="S524" s="1368"/>
      <c r="T524" s="1368"/>
      <c r="U524" s="1368"/>
      <c r="V524" s="1368"/>
      <c r="W524" s="1368"/>
      <c r="X524" s="1368"/>
      <c r="Y524" s="1368"/>
      <c r="Z524" s="1368"/>
      <c r="AA524" s="1368"/>
      <c r="AB524" s="1368"/>
      <c r="AC524" s="1368"/>
      <c r="AD524" s="1368"/>
      <c r="AE524" s="1368"/>
    </row>
    <row r="525" spans="1:31" s="1027" customFormat="1" x14ac:dyDescent="0.2">
      <c r="A525" s="1368"/>
      <c r="B525" s="1368"/>
      <c r="C525" s="1368"/>
      <c r="D525" s="1368"/>
      <c r="E525" s="1368"/>
      <c r="F525" s="1368"/>
      <c r="G525" s="1368"/>
      <c r="H525" s="1368"/>
      <c r="I525" s="1368"/>
      <c r="J525" s="1368"/>
      <c r="K525" s="1368"/>
      <c r="L525" s="1368"/>
      <c r="M525" s="1368"/>
      <c r="N525" s="1368"/>
      <c r="O525" s="1368"/>
      <c r="P525" s="1368"/>
      <c r="Q525" s="1368"/>
      <c r="R525" s="1368"/>
      <c r="S525" s="1368"/>
      <c r="T525" s="1368"/>
      <c r="U525" s="1368"/>
      <c r="V525" s="1368"/>
      <c r="W525" s="1368"/>
      <c r="X525" s="1368"/>
      <c r="Y525" s="1368"/>
      <c r="Z525" s="1368"/>
      <c r="AA525" s="1368"/>
      <c r="AB525" s="1368"/>
      <c r="AC525" s="1368"/>
      <c r="AD525" s="1368"/>
      <c r="AE525" s="1368"/>
    </row>
    <row r="526" spans="1:31" s="1027" customFormat="1" x14ac:dyDescent="0.2">
      <c r="A526" s="1368"/>
      <c r="B526" s="1368"/>
      <c r="C526" s="1368"/>
      <c r="D526" s="1368"/>
      <c r="E526" s="1368"/>
      <c r="F526" s="1368"/>
      <c r="G526" s="1368"/>
      <c r="H526" s="1368"/>
      <c r="I526" s="1368"/>
      <c r="J526" s="1368"/>
      <c r="K526" s="1368"/>
      <c r="L526" s="1368"/>
      <c r="M526" s="1368"/>
      <c r="N526" s="1368"/>
      <c r="O526" s="1368"/>
      <c r="P526" s="1368"/>
      <c r="Q526" s="1368"/>
      <c r="R526" s="1368"/>
      <c r="S526" s="1368"/>
      <c r="T526" s="1368"/>
      <c r="U526" s="1368"/>
      <c r="V526" s="1368"/>
      <c r="W526" s="1368"/>
      <c r="X526" s="1368"/>
      <c r="Y526" s="1368"/>
      <c r="Z526" s="1368"/>
      <c r="AA526" s="1368"/>
      <c r="AB526" s="1368"/>
      <c r="AC526" s="1368"/>
      <c r="AD526" s="1368"/>
      <c r="AE526" s="1368"/>
    </row>
    <row r="527" spans="1:31" s="1027" customFormat="1" x14ac:dyDescent="0.2">
      <c r="A527" s="1368"/>
      <c r="B527" s="1368"/>
      <c r="C527" s="1368"/>
      <c r="D527" s="1368"/>
      <c r="E527" s="1368"/>
      <c r="F527" s="1368"/>
      <c r="G527" s="1368"/>
      <c r="H527" s="1368"/>
      <c r="I527" s="1368"/>
      <c r="J527" s="1368"/>
      <c r="K527" s="1368"/>
      <c r="L527" s="1368"/>
      <c r="M527" s="1368"/>
      <c r="N527" s="1368"/>
      <c r="O527" s="1368"/>
      <c r="P527" s="1368"/>
      <c r="Q527" s="1368"/>
      <c r="R527" s="1368"/>
      <c r="S527" s="1368"/>
      <c r="T527" s="1368"/>
      <c r="U527" s="1368"/>
      <c r="V527" s="1368"/>
      <c r="W527" s="1368"/>
      <c r="X527" s="1368"/>
      <c r="Y527" s="1368"/>
      <c r="Z527" s="1368"/>
      <c r="AA527" s="1368"/>
      <c r="AB527" s="1368"/>
      <c r="AC527" s="1368"/>
      <c r="AD527" s="1368"/>
      <c r="AE527" s="1368"/>
    </row>
    <row r="528" spans="1:31" s="1027" customFormat="1" x14ac:dyDescent="0.2">
      <c r="A528" s="1368"/>
      <c r="B528" s="1368"/>
      <c r="C528" s="1368"/>
      <c r="D528" s="1368"/>
      <c r="E528" s="1368"/>
      <c r="F528" s="1368"/>
      <c r="G528" s="1368"/>
      <c r="H528" s="1368"/>
      <c r="I528" s="1368"/>
      <c r="J528" s="1368"/>
      <c r="K528" s="1368"/>
      <c r="L528" s="1368"/>
      <c r="M528" s="1368"/>
      <c r="N528" s="1368"/>
      <c r="O528" s="1368"/>
      <c r="P528" s="1368"/>
      <c r="Q528" s="1368"/>
      <c r="R528" s="1368"/>
      <c r="S528" s="1368"/>
      <c r="T528" s="1368"/>
      <c r="U528" s="1368"/>
      <c r="V528" s="1368"/>
      <c r="W528" s="1368"/>
      <c r="X528" s="1368"/>
      <c r="Y528" s="1368"/>
      <c r="Z528" s="1368"/>
      <c r="AA528" s="1368"/>
      <c r="AB528" s="1368"/>
      <c r="AC528" s="1368"/>
      <c r="AD528" s="1368"/>
      <c r="AE528" s="1368"/>
    </row>
    <row r="529" spans="1:31" s="1027" customFormat="1" x14ac:dyDescent="0.2">
      <c r="A529" s="1368"/>
      <c r="B529" s="1368"/>
      <c r="C529" s="1368"/>
      <c r="D529" s="1368"/>
      <c r="E529" s="1368"/>
      <c r="F529" s="1368"/>
      <c r="G529" s="1368"/>
      <c r="H529" s="1368"/>
      <c r="I529" s="1368"/>
      <c r="J529" s="1368"/>
      <c r="K529" s="1368"/>
      <c r="L529" s="1368"/>
      <c r="M529" s="1368"/>
      <c r="N529" s="1368"/>
      <c r="O529" s="1368"/>
      <c r="P529" s="1368"/>
      <c r="Q529" s="1368"/>
      <c r="R529" s="1368"/>
      <c r="S529" s="1368"/>
      <c r="T529" s="1368"/>
      <c r="U529" s="1368"/>
      <c r="V529" s="1368"/>
      <c r="W529" s="1368"/>
      <c r="X529" s="1368"/>
      <c r="Y529" s="1368"/>
      <c r="Z529" s="1368"/>
      <c r="AA529" s="1368"/>
      <c r="AB529" s="1368"/>
      <c r="AC529" s="1368"/>
      <c r="AD529" s="1368"/>
      <c r="AE529" s="1368"/>
    </row>
    <row r="530" spans="1:31" s="1027" customFormat="1" x14ac:dyDescent="0.2">
      <c r="A530" s="1368"/>
      <c r="B530" s="1368"/>
      <c r="C530" s="1368"/>
      <c r="D530" s="1368"/>
      <c r="E530" s="1368"/>
      <c r="F530" s="1368"/>
      <c r="G530" s="1368"/>
      <c r="H530" s="1368"/>
      <c r="I530" s="1368"/>
      <c r="J530" s="1368"/>
      <c r="K530" s="1368"/>
      <c r="L530" s="1368"/>
      <c r="M530" s="1368"/>
      <c r="N530" s="1368"/>
      <c r="O530" s="1368"/>
      <c r="P530" s="1368"/>
      <c r="Q530" s="1368"/>
      <c r="R530" s="1368"/>
      <c r="S530" s="1368"/>
      <c r="T530" s="1368"/>
      <c r="U530" s="1368"/>
      <c r="V530" s="1368"/>
      <c r="W530" s="1368"/>
      <c r="X530" s="1368"/>
      <c r="Y530" s="1368"/>
      <c r="Z530" s="1368"/>
      <c r="AA530" s="1368"/>
      <c r="AB530" s="1368"/>
      <c r="AC530" s="1368"/>
      <c r="AD530" s="1368"/>
      <c r="AE530" s="1368"/>
    </row>
    <row r="531" spans="1:31" s="1027" customFormat="1" x14ac:dyDescent="0.2">
      <c r="A531" s="1368"/>
      <c r="B531" s="1368"/>
      <c r="C531" s="1368"/>
      <c r="D531" s="1368"/>
      <c r="E531" s="1368"/>
      <c r="F531" s="1368"/>
      <c r="G531" s="1368"/>
      <c r="H531" s="1368"/>
      <c r="I531" s="1368"/>
      <c r="J531" s="1368"/>
      <c r="K531" s="1368"/>
      <c r="L531" s="1368"/>
      <c r="M531" s="1368"/>
      <c r="N531" s="1368"/>
      <c r="O531" s="1368"/>
      <c r="P531" s="1368"/>
      <c r="Q531" s="1368"/>
      <c r="R531" s="1368"/>
      <c r="S531" s="1368"/>
      <c r="T531" s="1368"/>
      <c r="U531" s="1368"/>
      <c r="V531" s="1368"/>
      <c r="W531" s="1368"/>
      <c r="X531" s="1368"/>
      <c r="Y531" s="1368"/>
      <c r="Z531" s="1368"/>
      <c r="AA531" s="1368"/>
      <c r="AB531" s="1368"/>
      <c r="AC531" s="1368"/>
      <c r="AD531" s="1368"/>
      <c r="AE531" s="1368"/>
    </row>
    <row r="532" spans="1:31" s="1027" customFormat="1" x14ac:dyDescent="0.2">
      <c r="A532" s="1368"/>
      <c r="B532" s="1368"/>
      <c r="C532" s="1368"/>
      <c r="D532" s="1368"/>
      <c r="E532" s="1368"/>
      <c r="F532" s="1368"/>
      <c r="G532" s="1368"/>
      <c r="H532" s="1368"/>
      <c r="I532" s="1368"/>
      <c r="J532" s="1368"/>
      <c r="K532" s="1368"/>
      <c r="L532" s="1368"/>
      <c r="M532" s="1368"/>
      <c r="N532" s="1368"/>
      <c r="O532" s="1368"/>
      <c r="P532" s="1368"/>
      <c r="Q532" s="1368"/>
      <c r="R532" s="1368"/>
      <c r="S532" s="1368"/>
      <c r="T532" s="1368"/>
      <c r="U532" s="1368"/>
      <c r="V532" s="1368"/>
      <c r="W532" s="1368"/>
      <c r="X532" s="1368"/>
      <c r="Y532" s="1368"/>
      <c r="Z532" s="1368"/>
      <c r="AA532" s="1368"/>
      <c r="AB532" s="1368"/>
      <c r="AC532" s="1368"/>
      <c r="AD532" s="1368"/>
      <c r="AE532" s="1368"/>
    </row>
    <row r="533" spans="1:31" s="1027" customFormat="1" x14ac:dyDescent="0.2">
      <c r="A533" s="1368"/>
      <c r="B533" s="1368"/>
      <c r="C533" s="1368"/>
      <c r="D533" s="1368"/>
      <c r="E533" s="1368"/>
      <c r="F533" s="1368"/>
      <c r="G533" s="1368"/>
      <c r="H533" s="1368"/>
      <c r="I533" s="1368"/>
      <c r="J533" s="1368"/>
      <c r="K533" s="1368"/>
      <c r="L533" s="1368"/>
      <c r="M533" s="1368"/>
      <c r="N533" s="1368"/>
      <c r="O533" s="1368"/>
      <c r="P533" s="1368"/>
      <c r="Q533" s="1368"/>
      <c r="R533" s="1368"/>
      <c r="S533" s="1368"/>
      <c r="T533" s="1368"/>
      <c r="U533" s="1368"/>
      <c r="V533" s="1368"/>
      <c r="W533" s="1368"/>
      <c r="X533" s="1368"/>
      <c r="Y533" s="1368"/>
      <c r="Z533" s="1368"/>
      <c r="AA533" s="1368"/>
      <c r="AB533" s="1368"/>
      <c r="AC533" s="1368"/>
      <c r="AD533" s="1368"/>
      <c r="AE533" s="1368"/>
    </row>
    <row r="534" spans="1:31" s="1027" customFormat="1" x14ac:dyDescent="0.2">
      <c r="A534" s="1368"/>
      <c r="B534" s="1368"/>
      <c r="C534" s="1368"/>
      <c r="D534" s="1368"/>
      <c r="E534" s="1368"/>
      <c r="F534" s="1368"/>
      <c r="G534" s="1368"/>
      <c r="H534" s="1368"/>
      <c r="I534" s="1368"/>
      <c r="J534" s="1368"/>
      <c r="K534" s="1368"/>
      <c r="L534" s="1368"/>
      <c r="M534" s="1368"/>
      <c r="N534" s="1368"/>
      <c r="O534" s="1368"/>
      <c r="P534" s="1368"/>
      <c r="Q534" s="1368"/>
      <c r="R534" s="1368"/>
      <c r="S534" s="1368"/>
      <c r="T534" s="1368"/>
      <c r="U534" s="1368"/>
      <c r="V534" s="1368"/>
      <c r="W534" s="1368"/>
      <c r="X534" s="1368"/>
      <c r="Y534" s="1368"/>
      <c r="Z534" s="1368"/>
      <c r="AA534" s="1368"/>
      <c r="AB534" s="1368"/>
      <c r="AC534" s="1368"/>
      <c r="AD534" s="1368"/>
      <c r="AE534" s="1368"/>
    </row>
    <row r="535" spans="1:31" s="1027" customFormat="1" x14ac:dyDescent="0.2">
      <c r="A535" s="1368"/>
      <c r="B535" s="1368"/>
      <c r="C535" s="1368"/>
      <c r="D535" s="1368"/>
      <c r="E535" s="1368"/>
      <c r="F535" s="1368"/>
      <c r="G535" s="1368"/>
      <c r="H535" s="1368"/>
      <c r="I535" s="1368"/>
      <c r="J535" s="1368"/>
      <c r="K535" s="1368"/>
      <c r="L535" s="1368"/>
      <c r="M535" s="1368"/>
      <c r="N535" s="1368"/>
      <c r="O535" s="1368"/>
      <c r="P535" s="1368"/>
      <c r="Q535" s="1368"/>
      <c r="R535" s="1368"/>
      <c r="S535" s="1368"/>
      <c r="T535" s="1368"/>
      <c r="U535" s="1368"/>
      <c r="V535" s="1368"/>
      <c r="W535" s="1368"/>
      <c r="X535" s="1368"/>
      <c r="Y535" s="1368"/>
      <c r="Z535" s="1368"/>
      <c r="AA535" s="1368"/>
      <c r="AB535" s="1368"/>
      <c r="AC535" s="1368"/>
      <c r="AD535" s="1368"/>
      <c r="AE535" s="1368"/>
    </row>
    <row r="536" spans="1:31" s="1027" customFormat="1" x14ac:dyDescent="0.2">
      <c r="A536" s="1368"/>
      <c r="B536" s="1368"/>
      <c r="C536" s="1368"/>
      <c r="D536" s="1368"/>
      <c r="E536" s="1368"/>
      <c r="F536" s="1368"/>
      <c r="G536" s="1368"/>
      <c r="H536" s="1368"/>
      <c r="I536" s="1368"/>
      <c r="J536" s="1368"/>
      <c r="K536" s="1368"/>
      <c r="L536" s="1368"/>
      <c r="M536" s="1368"/>
      <c r="N536" s="1368"/>
      <c r="O536" s="1368"/>
      <c r="P536" s="1368"/>
      <c r="Q536" s="1368"/>
      <c r="R536" s="1368"/>
      <c r="S536" s="1368"/>
      <c r="T536" s="1368"/>
      <c r="U536" s="1368"/>
      <c r="V536" s="1368"/>
      <c r="W536" s="1368"/>
      <c r="X536" s="1368"/>
      <c r="Y536" s="1368"/>
      <c r="Z536" s="1368"/>
      <c r="AA536" s="1368"/>
      <c r="AB536" s="1368"/>
      <c r="AC536" s="1368"/>
      <c r="AD536" s="1368"/>
      <c r="AE536" s="1368"/>
    </row>
    <row r="537" spans="1:31" s="1027" customFormat="1" x14ac:dyDescent="0.2">
      <c r="A537" s="1368"/>
      <c r="B537" s="1368"/>
      <c r="C537" s="1368"/>
      <c r="D537" s="1368"/>
      <c r="E537" s="1368"/>
      <c r="F537" s="1368"/>
      <c r="G537" s="1368"/>
      <c r="H537" s="1368"/>
      <c r="I537" s="1368"/>
      <c r="J537" s="1368"/>
      <c r="K537" s="1368"/>
      <c r="L537" s="1368"/>
      <c r="M537" s="1368"/>
      <c r="N537" s="1368"/>
      <c r="O537" s="1368"/>
      <c r="P537" s="1368"/>
      <c r="Q537" s="1368"/>
      <c r="R537" s="1368"/>
      <c r="S537" s="1368"/>
      <c r="T537" s="1368"/>
      <c r="U537" s="1368"/>
      <c r="V537" s="1368"/>
      <c r="W537" s="1368"/>
      <c r="X537" s="1368"/>
      <c r="Y537" s="1368"/>
      <c r="Z537" s="1368"/>
      <c r="AA537" s="1368"/>
      <c r="AB537" s="1368"/>
      <c r="AC537" s="1368"/>
      <c r="AD537" s="1368"/>
      <c r="AE537" s="1368"/>
    </row>
    <row r="538" spans="1:31" s="1027" customFormat="1" x14ac:dyDescent="0.2">
      <c r="A538" s="1368"/>
      <c r="B538" s="1368"/>
      <c r="C538" s="1368"/>
      <c r="D538" s="1368"/>
      <c r="E538" s="1368"/>
      <c r="F538" s="1368"/>
      <c r="G538" s="1368"/>
      <c r="H538" s="1368"/>
      <c r="I538" s="1368"/>
      <c r="J538" s="1368"/>
      <c r="K538" s="1368"/>
      <c r="L538" s="1368"/>
      <c r="M538" s="1368"/>
      <c r="N538" s="1368"/>
      <c r="O538" s="1368"/>
      <c r="P538" s="1368"/>
      <c r="Q538" s="1368"/>
      <c r="R538" s="1368"/>
      <c r="S538" s="1368"/>
      <c r="T538" s="1368"/>
      <c r="U538" s="1368"/>
      <c r="V538" s="1368"/>
      <c r="W538" s="1368"/>
      <c r="X538" s="1368"/>
      <c r="Y538" s="1368"/>
      <c r="Z538" s="1368"/>
      <c r="AA538" s="1368"/>
      <c r="AB538" s="1368"/>
      <c r="AC538" s="1368"/>
      <c r="AD538" s="1368"/>
      <c r="AE538" s="1368"/>
    </row>
    <row r="539" spans="1:31" s="1027" customFormat="1" x14ac:dyDescent="0.2">
      <c r="A539" s="1368"/>
      <c r="B539" s="1368"/>
      <c r="C539" s="1368"/>
      <c r="D539" s="1368"/>
      <c r="E539" s="1368"/>
      <c r="F539" s="1368"/>
      <c r="G539" s="1368"/>
      <c r="H539" s="1368"/>
      <c r="I539" s="1368"/>
      <c r="J539" s="1368"/>
      <c r="K539" s="1368"/>
      <c r="L539" s="1368"/>
      <c r="M539" s="1368"/>
      <c r="N539" s="1368"/>
      <c r="O539" s="1368"/>
      <c r="P539" s="1368"/>
      <c r="Q539" s="1368"/>
      <c r="R539" s="1368"/>
      <c r="S539" s="1368"/>
      <c r="T539" s="1368"/>
      <c r="U539" s="1368"/>
      <c r="V539" s="1368"/>
      <c r="W539" s="1368"/>
      <c r="X539" s="1368"/>
      <c r="Y539" s="1368"/>
      <c r="Z539" s="1368"/>
      <c r="AA539" s="1368"/>
      <c r="AB539" s="1368"/>
      <c r="AC539" s="1368"/>
      <c r="AD539" s="1368"/>
      <c r="AE539" s="1368"/>
    </row>
    <row r="540" spans="1:31" s="1027" customFormat="1" x14ac:dyDescent="0.2">
      <c r="A540" s="1368"/>
      <c r="B540" s="1368"/>
      <c r="C540" s="1368"/>
      <c r="D540" s="1368"/>
      <c r="E540" s="1368"/>
      <c r="F540" s="1368"/>
      <c r="G540" s="1368"/>
      <c r="H540" s="1368"/>
      <c r="I540" s="1368"/>
      <c r="J540" s="1368"/>
      <c r="K540" s="1368"/>
      <c r="L540" s="1368"/>
      <c r="M540" s="1368"/>
      <c r="N540" s="1368"/>
      <c r="O540" s="1368"/>
      <c r="P540" s="1368"/>
      <c r="Q540" s="1368"/>
      <c r="R540" s="1368"/>
      <c r="S540" s="1368"/>
      <c r="T540" s="1368"/>
      <c r="U540" s="1368"/>
      <c r="V540" s="1368"/>
      <c r="W540" s="1368"/>
      <c r="X540" s="1368"/>
      <c r="Y540" s="1368"/>
      <c r="Z540" s="1368"/>
      <c r="AA540" s="1368"/>
      <c r="AB540" s="1368"/>
      <c r="AC540" s="1368"/>
      <c r="AD540" s="1368"/>
      <c r="AE540" s="1368"/>
    </row>
    <row r="541" spans="1:31" s="1027" customFormat="1" x14ac:dyDescent="0.2">
      <c r="A541" s="1368"/>
      <c r="B541" s="1368"/>
      <c r="C541" s="1368"/>
      <c r="D541" s="1368"/>
      <c r="E541" s="1368"/>
      <c r="F541" s="1368"/>
      <c r="G541" s="1368"/>
      <c r="H541" s="1368"/>
      <c r="I541" s="1368"/>
      <c r="J541" s="1368"/>
      <c r="K541" s="1368"/>
      <c r="L541" s="1368"/>
      <c r="M541" s="1368"/>
      <c r="N541" s="1368"/>
      <c r="O541" s="1368"/>
      <c r="P541" s="1368"/>
      <c r="Q541" s="1368"/>
      <c r="R541" s="1368"/>
      <c r="S541" s="1368"/>
      <c r="T541" s="1368"/>
      <c r="U541" s="1368"/>
      <c r="V541" s="1368"/>
      <c r="W541" s="1368"/>
      <c r="X541" s="1368"/>
      <c r="Y541" s="1368"/>
      <c r="Z541" s="1368"/>
      <c r="AA541" s="1368"/>
      <c r="AB541" s="1368"/>
      <c r="AC541" s="1368"/>
      <c r="AD541" s="1368"/>
      <c r="AE541" s="1368"/>
    </row>
    <row r="542" spans="1:31" s="1027" customFormat="1" x14ac:dyDescent="0.2">
      <c r="A542" s="1368"/>
      <c r="B542" s="1368"/>
      <c r="C542" s="1368"/>
      <c r="D542" s="1368"/>
      <c r="E542" s="1368"/>
      <c r="F542" s="1368"/>
      <c r="G542" s="1368"/>
      <c r="H542" s="1368"/>
      <c r="I542" s="1368"/>
      <c r="J542" s="1368"/>
      <c r="K542" s="1368"/>
      <c r="L542" s="1368"/>
      <c r="M542" s="1368"/>
      <c r="N542" s="1368"/>
      <c r="O542" s="1368"/>
      <c r="P542" s="1368"/>
      <c r="Q542" s="1368"/>
      <c r="R542" s="1368"/>
      <c r="S542" s="1368"/>
      <c r="T542" s="1368"/>
      <c r="U542" s="1368"/>
      <c r="V542" s="1368"/>
      <c r="W542" s="1368"/>
      <c r="X542" s="1368"/>
      <c r="Y542" s="1368"/>
      <c r="Z542" s="1368"/>
      <c r="AA542" s="1368"/>
      <c r="AB542" s="1368"/>
      <c r="AC542" s="1368"/>
      <c r="AD542" s="1368"/>
      <c r="AE542" s="1368"/>
    </row>
    <row r="543" spans="1:31" s="1027" customFormat="1" x14ac:dyDescent="0.2">
      <c r="A543" s="1368"/>
      <c r="B543" s="1368"/>
      <c r="C543" s="1368"/>
      <c r="D543" s="1368"/>
      <c r="E543" s="1368"/>
      <c r="F543" s="1368"/>
      <c r="G543" s="1368"/>
      <c r="H543" s="1368"/>
      <c r="I543" s="1368"/>
      <c r="J543" s="1368"/>
      <c r="K543" s="1368"/>
      <c r="L543" s="1368"/>
      <c r="M543" s="1368"/>
      <c r="N543" s="1368"/>
      <c r="O543" s="1368"/>
      <c r="P543" s="1368"/>
      <c r="Q543" s="1368"/>
      <c r="R543" s="1368"/>
      <c r="S543" s="1368"/>
      <c r="T543" s="1368"/>
      <c r="U543" s="1368"/>
      <c r="V543" s="1368"/>
      <c r="W543" s="1368"/>
      <c r="X543" s="1368"/>
      <c r="Y543" s="1368"/>
      <c r="Z543" s="1368"/>
      <c r="AA543" s="1368"/>
      <c r="AB543" s="1368"/>
      <c r="AC543" s="1368"/>
      <c r="AD543" s="1368"/>
      <c r="AE543" s="1368"/>
    </row>
    <row r="544" spans="1:31" s="1027" customFormat="1" x14ac:dyDescent="0.2">
      <c r="A544" s="1368"/>
      <c r="B544" s="1368"/>
      <c r="C544" s="1368"/>
      <c r="D544" s="1368"/>
      <c r="E544" s="1368"/>
      <c r="F544" s="1368"/>
      <c r="G544" s="1368"/>
      <c r="H544" s="1368"/>
      <c r="I544" s="1368"/>
      <c r="J544" s="1368"/>
      <c r="K544" s="1368"/>
      <c r="L544" s="1368"/>
      <c r="M544" s="1368"/>
      <c r="N544" s="1368"/>
      <c r="O544" s="1368"/>
      <c r="P544" s="1368"/>
      <c r="Q544" s="1368"/>
      <c r="R544" s="1368"/>
      <c r="S544" s="1368"/>
      <c r="T544" s="1368"/>
      <c r="U544" s="1368"/>
      <c r="V544" s="1368"/>
      <c r="W544" s="1368"/>
      <c r="X544" s="1368"/>
      <c r="Y544" s="1368"/>
      <c r="Z544" s="1368"/>
      <c r="AA544" s="1368"/>
      <c r="AB544" s="1368"/>
      <c r="AC544" s="1368"/>
      <c r="AD544" s="1368"/>
      <c r="AE544" s="1368"/>
    </row>
    <row r="545" spans="1:31" s="1027" customFormat="1" x14ac:dyDescent="0.2">
      <c r="A545" s="1368"/>
      <c r="B545" s="1368"/>
      <c r="C545" s="1368"/>
      <c r="D545" s="1368"/>
      <c r="E545" s="1368"/>
      <c r="F545" s="1368"/>
      <c r="G545" s="1368"/>
      <c r="H545" s="1368"/>
      <c r="I545" s="1368"/>
      <c r="J545" s="1368"/>
      <c r="K545" s="1368"/>
      <c r="L545" s="1368"/>
      <c r="M545" s="1368"/>
      <c r="N545" s="1368"/>
      <c r="O545" s="1368"/>
      <c r="P545" s="1368"/>
      <c r="Q545" s="1368"/>
      <c r="R545" s="1368"/>
      <c r="S545" s="1368"/>
      <c r="T545" s="1368"/>
      <c r="U545" s="1368"/>
      <c r="V545" s="1368"/>
      <c r="W545" s="1368"/>
      <c r="X545" s="1368"/>
      <c r="Y545" s="1368"/>
      <c r="Z545" s="1368"/>
      <c r="AA545" s="1368"/>
      <c r="AB545" s="1368"/>
      <c r="AC545" s="1368"/>
      <c r="AD545" s="1368"/>
      <c r="AE545" s="1368"/>
    </row>
    <row r="546" spans="1:31" s="1027" customFormat="1" x14ac:dyDescent="0.2">
      <c r="A546" s="1368"/>
      <c r="B546" s="1368"/>
      <c r="C546" s="1368"/>
      <c r="D546" s="1368"/>
      <c r="E546" s="1368"/>
      <c r="F546" s="1368"/>
      <c r="G546" s="1368"/>
      <c r="H546" s="1368"/>
      <c r="I546" s="1368"/>
      <c r="J546" s="1368"/>
      <c r="K546" s="1368"/>
      <c r="L546" s="1368"/>
      <c r="M546" s="1368"/>
      <c r="N546" s="1368"/>
      <c r="O546" s="1368"/>
      <c r="P546" s="1368"/>
      <c r="Q546" s="1368"/>
      <c r="R546" s="1368"/>
      <c r="S546" s="1368"/>
      <c r="T546" s="1368"/>
      <c r="U546" s="1368"/>
      <c r="V546" s="1368"/>
      <c r="W546" s="1368"/>
      <c r="X546" s="1368"/>
      <c r="Y546" s="1368"/>
      <c r="Z546" s="1368"/>
      <c r="AA546" s="1368"/>
      <c r="AB546" s="1368"/>
      <c r="AC546" s="1368"/>
      <c r="AD546" s="1368"/>
      <c r="AE546" s="1368"/>
    </row>
    <row r="547" spans="1:31" s="1027" customFormat="1" x14ac:dyDescent="0.2">
      <c r="A547" s="1368"/>
      <c r="B547" s="1368"/>
      <c r="C547" s="1368"/>
      <c r="D547" s="1368"/>
      <c r="E547" s="1368"/>
      <c r="F547" s="1368"/>
      <c r="G547" s="1368"/>
      <c r="H547" s="1368"/>
      <c r="I547" s="1368"/>
      <c r="J547" s="1368"/>
      <c r="K547" s="1368"/>
      <c r="L547" s="1368"/>
      <c r="M547" s="1368"/>
      <c r="N547" s="1368"/>
      <c r="O547" s="1368"/>
      <c r="P547" s="1368"/>
      <c r="Q547" s="1368"/>
      <c r="R547" s="1368"/>
      <c r="S547" s="1368"/>
      <c r="T547" s="1368"/>
      <c r="U547" s="1368"/>
      <c r="V547" s="1368"/>
      <c r="W547" s="1368"/>
      <c r="X547" s="1368"/>
      <c r="Y547" s="1368"/>
      <c r="Z547" s="1368"/>
      <c r="AA547" s="1368"/>
      <c r="AB547" s="1368"/>
      <c r="AC547" s="1368"/>
      <c r="AD547" s="1368"/>
      <c r="AE547" s="1368"/>
    </row>
    <row r="548" spans="1:31" s="1027" customFormat="1" x14ac:dyDescent="0.2">
      <c r="A548" s="1368"/>
      <c r="B548" s="1368"/>
      <c r="C548" s="1368"/>
      <c r="D548" s="1368"/>
      <c r="E548" s="1368"/>
      <c r="F548" s="1368"/>
      <c r="G548" s="1368"/>
      <c r="H548" s="1368"/>
      <c r="I548" s="1368"/>
      <c r="J548" s="1368"/>
      <c r="K548" s="1368"/>
      <c r="L548" s="1368"/>
      <c r="M548" s="1368"/>
      <c r="N548" s="1368"/>
      <c r="O548" s="1368"/>
      <c r="P548" s="1368"/>
      <c r="Q548" s="1368"/>
      <c r="R548" s="1368"/>
      <c r="S548" s="1368"/>
      <c r="T548" s="1368"/>
      <c r="U548" s="1368"/>
      <c r="V548" s="1368"/>
      <c r="W548" s="1368"/>
      <c r="X548" s="1368"/>
      <c r="Y548" s="1368"/>
      <c r="Z548" s="1368"/>
      <c r="AA548" s="1368"/>
      <c r="AB548" s="1368"/>
      <c r="AC548" s="1368"/>
      <c r="AD548" s="1368"/>
      <c r="AE548" s="1368"/>
    </row>
    <row r="549" spans="1:31" s="1027" customFormat="1" x14ac:dyDescent="0.2">
      <c r="A549" s="1368"/>
      <c r="B549" s="1368"/>
      <c r="C549" s="1368"/>
      <c r="D549" s="1368"/>
      <c r="E549" s="1368"/>
      <c r="F549" s="1368"/>
      <c r="G549" s="1368"/>
      <c r="H549" s="1368"/>
      <c r="I549" s="1368"/>
      <c r="J549" s="1368"/>
      <c r="K549" s="1368"/>
      <c r="L549" s="1368"/>
      <c r="M549" s="1368"/>
      <c r="N549" s="1368"/>
      <c r="O549" s="1368"/>
      <c r="P549" s="1368"/>
      <c r="Q549" s="1368"/>
      <c r="R549" s="1368"/>
      <c r="S549" s="1368"/>
      <c r="T549" s="1368"/>
      <c r="U549" s="1368"/>
      <c r="V549" s="1368"/>
      <c r="W549" s="1368"/>
      <c r="X549" s="1368"/>
      <c r="Y549" s="1368"/>
      <c r="Z549" s="1368"/>
      <c r="AA549" s="1368"/>
      <c r="AB549" s="1368"/>
      <c r="AC549" s="1368"/>
      <c r="AD549" s="1368"/>
      <c r="AE549" s="1368"/>
    </row>
    <row r="550" spans="1:31" s="1027" customFormat="1" x14ac:dyDescent="0.2">
      <c r="A550" s="1368"/>
      <c r="B550" s="1368"/>
      <c r="C550" s="1368"/>
      <c r="D550" s="1368"/>
      <c r="E550" s="1368"/>
      <c r="F550" s="1368"/>
      <c r="G550" s="1368"/>
      <c r="H550" s="1368"/>
      <c r="I550" s="1368"/>
      <c r="J550" s="1368"/>
      <c r="K550" s="1368"/>
      <c r="L550" s="1368"/>
      <c r="M550" s="1368"/>
      <c r="N550" s="1368"/>
      <c r="O550" s="1368"/>
      <c r="P550" s="1368"/>
      <c r="Q550" s="1368"/>
      <c r="R550" s="1368"/>
      <c r="S550" s="1368"/>
      <c r="T550" s="1368"/>
      <c r="U550" s="1368"/>
      <c r="V550" s="1368"/>
      <c r="W550" s="1368"/>
      <c r="X550" s="1368"/>
      <c r="Y550" s="1368"/>
      <c r="Z550" s="1368"/>
      <c r="AA550" s="1368"/>
      <c r="AB550" s="1368"/>
      <c r="AC550" s="1368"/>
      <c r="AD550" s="1368"/>
      <c r="AE550" s="1368"/>
    </row>
    <row r="551" spans="1:31" s="1027" customFormat="1" x14ac:dyDescent="0.2">
      <c r="A551" s="1368"/>
      <c r="B551" s="1368"/>
      <c r="C551" s="1368"/>
      <c r="D551" s="1368"/>
      <c r="E551" s="1368"/>
      <c r="F551" s="1368"/>
      <c r="G551" s="1368"/>
      <c r="H551" s="1368"/>
      <c r="I551" s="1368"/>
      <c r="J551" s="1368"/>
      <c r="K551" s="1368"/>
      <c r="L551" s="1368"/>
      <c r="M551" s="1368"/>
      <c r="N551" s="1368"/>
      <c r="O551" s="1368"/>
      <c r="P551" s="1368"/>
      <c r="Q551" s="1368"/>
      <c r="R551" s="1368"/>
      <c r="S551" s="1368"/>
      <c r="T551" s="1368"/>
      <c r="U551" s="1368"/>
      <c r="V551" s="1368"/>
      <c r="W551" s="1368"/>
      <c r="X551" s="1368"/>
      <c r="Y551" s="1368"/>
      <c r="Z551" s="1368"/>
      <c r="AA551" s="1368"/>
      <c r="AB551" s="1368"/>
      <c r="AC551" s="1368"/>
      <c r="AD551" s="1368"/>
      <c r="AE551" s="1368"/>
    </row>
    <row r="552" spans="1:31" s="1027" customFormat="1" x14ac:dyDescent="0.2">
      <c r="A552" s="1368"/>
      <c r="B552" s="1368"/>
      <c r="C552" s="1368"/>
      <c r="D552" s="1368"/>
      <c r="E552" s="1368"/>
      <c r="F552" s="1368"/>
      <c r="G552" s="1368"/>
      <c r="H552" s="1368"/>
      <c r="I552" s="1368"/>
      <c r="J552" s="1368"/>
      <c r="K552" s="1368"/>
      <c r="L552" s="1368"/>
      <c r="M552" s="1368"/>
      <c r="N552" s="1368"/>
      <c r="O552" s="1368"/>
      <c r="P552" s="1368"/>
      <c r="Q552" s="1368"/>
      <c r="R552" s="1368"/>
      <c r="S552" s="1368"/>
      <c r="T552" s="1368"/>
      <c r="U552" s="1368"/>
      <c r="V552" s="1368"/>
      <c r="W552" s="1368"/>
      <c r="X552" s="1368"/>
      <c r="Y552" s="1368"/>
      <c r="Z552" s="1368"/>
      <c r="AA552" s="1368"/>
      <c r="AB552" s="1368"/>
      <c r="AC552" s="1368"/>
      <c r="AD552" s="1368"/>
      <c r="AE552" s="1368"/>
    </row>
    <row r="553" spans="1:31" s="1027" customFormat="1" x14ac:dyDescent="0.2">
      <c r="A553" s="1368"/>
      <c r="B553" s="1368"/>
      <c r="C553" s="1368"/>
      <c r="D553" s="1368"/>
      <c r="E553" s="1368"/>
      <c r="F553" s="1368"/>
      <c r="G553" s="1368"/>
      <c r="H553" s="1368"/>
      <c r="I553" s="1368"/>
      <c r="J553" s="1368"/>
      <c r="K553" s="1368"/>
      <c r="L553" s="1368"/>
      <c r="M553" s="1368"/>
      <c r="N553" s="1368"/>
      <c r="O553" s="1368"/>
      <c r="P553" s="1368"/>
      <c r="Q553" s="1368"/>
      <c r="R553" s="1368"/>
      <c r="S553" s="1368"/>
      <c r="T553" s="1368"/>
      <c r="U553" s="1368"/>
      <c r="V553" s="1368"/>
      <c r="W553" s="1368"/>
      <c r="X553" s="1368"/>
      <c r="Y553" s="1368"/>
      <c r="Z553" s="1368"/>
      <c r="AA553" s="1368"/>
      <c r="AB553" s="1368"/>
      <c r="AC553" s="1368"/>
      <c r="AD553" s="1368"/>
      <c r="AE553" s="1368"/>
    </row>
    <row r="554" spans="1:31" s="1027" customFormat="1" x14ac:dyDescent="0.2">
      <c r="A554" s="1368"/>
      <c r="B554" s="1368"/>
      <c r="C554" s="1368"/>
      <c r="D554" s="1368"/>
      <c r="E554" s="1368"/>
      <c r="F554" s="1368"/>
      <c r="G554" s="1368"/>
      <c r="H554" s="1368"/>
      <c r="I554" s="1368"/>
      <c r="J554" s="1368"/>
      <c r="K554" s="1368"/>
      <c r="L554" s="1368"/>
      <c r="M554" s="1368"/>
      <c r="N554" s="1368"/>
      <c r="O554" s="1368"/>
      <c r="P554" s="1368"/>
      <c r="Q554" s="1368"/>
      <c r="R554" s="1368"/>
      <c r="S554" s="1368"/>
      <c r="T554" s="1368"/>
      <c r="U554" s="1368"/>
      <c r="V554" s="1368"/>
      <c r="W554" s="1368"/>
      <c r="X554" s="1368"/>
      <c r="Y554" s="1368"/>
      <c r="Z554" s="1368"/>
      <c r="AA554" s="1368"/>
      <c r="AB554" s="1368"/>
      <c r="AC554" s="1368"/>
      <c r="AD554" s="1368"/>
      <c r="AE554" s="1368"/>
    </row>
    <row r="555" spans="1:31" s="1027" customFormat="1" x14ac:dyDescent="0.2">
      <c r="A555" s="1368"/>
      <c r="B555" s="1368"/>
      <c r="C555" s="1368"/>
      <c r="D555" s="1368"/>
      <c r="E555" s="1368"/>
      <c r="F555" s="1368"/>
      <c r="G555" s="1368"/>
      <c r="H555" s="1368"/>
      <c r="I555" s="1368"/>
      <c r="J555" s="1368"/>
      <c r="K555" s="1368"/>
      <c r="L555" s="1368"/>
      <c r="M555" s="1368"/>
      <c r="N555" s="1368"/>
      <c r="O555" s="1368"/>
      <c r="P555" s="1368"/>
      <c r="Q555" s="1368"/>
      <c r="R555" s="1368"/>
      <c r="S555" s="1368"/>
      <c r="T555" s="1368"/>
      <c r="U555" s="1368"/>
      <c r="V555" s="1368"/>
      <c r="W555" s="1368"/>
      <c r="X555" s="1368"/>
      <c r="Y555" s="1368"/>
      <c r="Z555" s="1368"/>
      <c r="AA555" s="1368"/>
      <c r="AB555" s="1368"/>
      <c r="AC555" s="1368"/>
      <c r="AD555" s="1368"/>
      <c r="AE555" s="1368"/>
    </row>
    <row r="556" spans="1:31" s="1027" customFormat="1" x14ac:dyDescent="0.2">
      <c r="A556" s="1368"/>
      <c r="B556" s="1368"/>
      <c r="C556" s="1368"/>
      <c r="D556" s="1368"/>
      <c r="E556" s="1368"/>
      <c r="F556" s="1368"/>
      <c r="G556" s="1368"/>
      <c r="H556" s="1368"/>
      <c r="I556" s="1368"/>
      <c r="J556" s="1368"/>
      <c r="K556" s="1368"/>
      <c r="L556" s="1368"/>
      <c r="M556" s="1368"/>
      <c r="N556" s="1368"/>
      <c r="O556" s="1368"/>
      <c r="P556" s="1368"/>
      <c r="Q556" s="1368"/>
      <c r="R556" s="1368"/>
      <c r="S556" s="1368"/>
      <c r="T556" s="1368"/>
      <c r="U556" s="1368"/>
      <c r="V556" s="1368"/>
      <c r="W556" s="1368"/>
      <c r="X556" s="1368"/>
      <c r="Y556" s="1368"/>
      <c r="Z556" s="1368"/>
      <c r="AA556" s="1368"/>
      <c r="AB556" s="1368"/>
      <c r="AC556" s="1368"/>
      <c r="AD556" s="1368"/>
      <c r="AE556" s="1368"/>
    </row>
    <row r="557" spans="1:31" s="1027" customFormat="1" x14ac:dyDescent="0.2">
      <c r="A557" s="1368"/>
      <c r="B557" s="1368"/>
      <c r="C557" s="1368"/>
      <c r="D557" s="1368"/>
      <c r="E557" s="1368"/>
      <c r="F557" s="1368"/>
      <c r="G557" s="1368"/>
      <c r="H557" s="1368"/>
      <c r="I557" s="1368"/>
      <c r="J557" s="1368"/>
      <c r="K557" s="1368"/>
      <c r="L557" s="1368"/>
      <c r="M557" s="1368"/>
      <c r="N557" s="1368"/>
      <c r="O557" s="1368"/>
      <c r="P557" s="1368"/>
      <c r="Q557" s="1368"/>
      <c r="R557" s="1368"/>
      <c r="S557" s="1368"/>
      <c r="T557" s="1368"/>
      <c r="U557" s="1368"/>
      <c r="V557" s="1368"/>
      <c r="W557" s="1368"/>
      <c r="X557" s="1368"/>
      <c r="Y557" s="1368"/>
      <c r="Z557" s="1368"/>
      <c r="AA557" s="1368"/>
      <c r="AB557" s="1368"/>
      <c r="AC557" s="1368"/>
      <c r="AD557" s="1368"/>
      <c r="AE557" s="1368"/>
    </row>
    <row r="558" spans="1:31" s="1027" customFormat="1" x14ac:dyDescent="0.2">
      <c r="A558" s="1368"/>
      <c r="B558" s="1368"/>
      <c r="C558" s="1368"/>
      <c r="D558" s="1368"/>
      <c r="E558" s="1368"/>
      <c r="F558" s="1368"/>
      <c r="G558" s="1368"/>
      <c r="H558" s="1368"/>
      <c r="I558" s="1368"/>
      <c r="J558" s="1368"/>
      <c r="K558" s="1368"/>
      <c r="L558" s="1368"/>
      <c r="M558" s="1368"/>
      <c r="N558" s="1368"/>
      <c r="O558" s="1368"/>
      <c r="P558" s="1368"/>
      <c r="Q558" s="1368"/>
      <c r="R558" s="1368"/>
      <c r="S558" s="1368"/>
      <c r="T558" s="1368"/>
      <c r="U558" s="1368"/>
      <c r="V558" s="1368"/>
      <c r="W558" s="1368"/>
      <c r="X558" s="1368"/>
      <c r="Y558" s="1368"/>
      <c r="Z558" s="1368"/>
      <c r="AA558" s="1368"/>
      <c r="AB558" s="1368"/>
      <c r="AC558" s="1368"/>
      <c r="AD558" s="1368"/>
      <c r="AE558" s="1368"/>
    </row>
    <row r="559" spans="1:31" s="1027" customFormat="1" x14ac:dyDescent="0.2">
      <c r="A559" s="1368"/>
      <c r="B559" s="1368"/>
      <c r="C559" s="1368"/>
      <c r="D559" s="1368"/>
      <c r="E559" s="1368"/>
      <c r="F559" s="1368"/>
      <c r="G559" s="1368"/>
      <c r="H559" s="1368"/>
      <c r="I559" s="1368"/>
      <c r="J559" s="1368"/>
      <c r="K559" s="1368"/>
      <c r="L559" s="1368"/>
      <c r="M559" s="1368"/>
      <c r="N559" s="1368"/>
      <c r="O559" s="1368"/>
      <c r="P559" s="1368"/>
      <c r="Q559" s="1368"/>
      <c r="R559" s="1368"/>
      <c r="S559" s="1368"/>
      <c r="T559" s="1368"/>
      <c r="U559" s="1368"/>
      <c r="V559" s="1368"/>
      <c r="W559" s="1368"/>
      <c r="X559" s="1368"/>
      <c r="Y559" s="1368"/>
      <c r="Z559" s="1368"/>
      <c r="AA559" s="1368"/>
      <c r="AB559" s="1368"/>
      <c r="AC559" s="1368"/>
      <c r="AD559" s="1368"/>
      <c r="AE559" s="1368"/>
    </row>
    <row r="560" spans="1:31" s="1027" customFormat="1" x14ac:dyDescent="0.2">
      <c r="A560" s="1368"/>
      <c r="B560" s="1368"/>
      <c r="C560" s="1368"/>
      <c r="D560" s="1368"/>
      <c r="E560" s="1368"/>
      <c r="F560" s="1368"/>
      <c r="G560" s="1368"/>
      <c r="H560" s="1368"/>
      <c r="I560" s="1368"/>
      <c r="J560" s="1368"/>
      <c r="K560" s="1368"/>
      <c r="L560" s="1368"/>
      <c r="M560" s="1368"/>
      <c r="N560" s="1368"/>
      <c r="O560" s="1368"/>
      <c r="P560" s="1368"/>
      <c r="Q560" s="1368"/>
      <c r="R560" s="1368"/>
      <c r="S560" s="1368"/>
      <c r="T560" s="1368"/>
      <c r="U560" s="1368"/>
      <c r="V560" s="1368"/>
      <c r="W560" s="1368"/>
      <c r="X560" s="1368"/>
      <c r="Y560" s="1368"/>
      <c r="Z560" s="1368"/>
      <c r="AA560" s="1368"/>
      <c r="AB560" s="1368"/>
      <c r="AC560" s="1368"/>
      <c r="AD560" s="1368"/>
      <c r="AE560" s="1368"/>
    </row>
    <row r="561" spans="1:31" s="1027" customFormat="1" x14ac:dyDescent="0.2">
      <c r="A561" s="1368"/>
      <c r="B561" s="1368"/>
      <c r="C561" s="1368"/>
      <c r="D561" s="1368"/>
      <c r="E561" s="1368"/>
      <c r="F561" s="1368"/>
      <c r="G561" s="1368"/>
      <c r="H561" s="1368"/>
      <c r="I561" s="1368"/>
      <c r="J561" s="1368"/>
      <c r="K561" s="1368"/>
      <c r="L561" s="1368"/>
      <c r="M561" s="1368"/>
      <c r="N561" s="1368"/>
      <c r="O561" s="1368"/>
      <c r="P561" s="1368"/>
      <c r="Q561" s="1368"/>
      <c r="R561" s="1368"/>
      <c r="S561" s="1368"/>
      <c r="T561" s="1368"/>
      <c r="U561" s="1368"/>
      <c r="V561" s="1368"/>
      <c r="W561" s="1368"/>
      <c r="X561" s="1368"/>
      <c r="Y561" s="1368"/>
      <c r="Z561" s="1368"/>
      <c r="AA561" s="1368"/>
      <c r="AB561" s="1368"/>
      <c r="AC561" s="1368"/>
      <c r="AD561" s="1368"/>
      <c r="AE561" s="1368"/>
    </row>
    <row r="562" spans="1:31" s="1027" customFormat="1" x14ac:dyDescent="0.2">
      <c r="A562" s="1368"/>
      <c r="B562" s="1368"/>
      <c r="C562" s="1368"/>
      <c r="D562" s="1368"/>
      <c r="E562" s="1368"/>
      <c r="F562" s="1368"/>
      <c r="G562" s="1368"/>
      <c r="H562" s="1368"/>
      <c r="I562" s="1368"/>
      <c r="J562" s="1368"/>
      <c r="K562" s="1368"/>
      <c r="L562" s="1368"/>
      <c r="M562" s="1368"/>
      <c r="N562" s="1368"/>
      <c r="O562" s="1368"/>
      <c r="P562" s="1368"/>
      <c r="Q562" s="1368"/>
      <c r="R562" s="1368"/>
      <c r="S562" s="1368"/>
      <c r="T562" s="1368"/>
      <c r="U562" s="1368"/>
      <c r="V562" s="1368"/>
      <c r="W562" s="1368"/>
      <c r="X562" s="1368"/>
      <c r="Y562" s="1368"/>
      <c r="Z562" s="1368"/>
      <c r="AA562" s="1368"/>
      <c r="AB562" s="1368"/>
      <c r="AC562" s="1368"/>
      <c r="AD562" s="1368"/>
      <c r="AE562" s="1368"/>
    </row>
    <row r="563" spans="1:31" s="1027" customFormat="1" x14ac:dyDescent="0.2">
      <c r="A563" s="1368"/>
      <c r="B563" s="1368"/>
      <c r="C563" s="1368"/>
      <c r="D563" s="1368"/>
      <c r="E563" s="1368"/>
      <c r="F563" s="1368"/>
      <c r="G563" s="1368"/>
      <c r="H563" s="1368"/>
      <c r="I563" s="1368"/>
      <c r="J563" s="1368"/>
      <c r="K563" s="1368"/>
      <c r="L563" s="1368"/>
      <c r="M563" s="1368"/>
      <c r="N563" s="1368"/>
      <c r="O563" s="1368"/>
      <c r="P563" s="1368"/>
      <c r="Q563" s="1368"/>
      <c r="R563" s="1368"/>
      <c r="S563" s="1368"/>
      <c r="T563" s="1368"/>
      <c r="U563" s="1368"/>
      <c r="V563" s="1368"/>
      <c r="W563" s="1368"/>
      <c r="X563" s="1368"/>
      <c r="Y563" s="1368"/>
      <c r="Z563" s="1368"/>
      <c r="AA563" s="1368"/>
      <c r="AB563" s="1368"/>
      <c r="AC563" s="1368"/>
      <c r="AD563" s="1368"/>
      <c r="AE563" s="1368"/>
    </row>
    <row r="564" spans="1:31" s="1027" customFormat="1" x14ac:dyDescent="0.2">
      <c r="A564" s="1368"/>
      <c r="B564" s="1368"/>
      <c r="C564" s="1368"/>
      <c r="D564" s="1368"/>
      <c r="E564" s="1368"/>
      <c r="F564" s="1368"/>
      <c r="G564" s="1368"/>
      <c r="H564" s="1368"/>
      <c r="I564" s="1368"/>
      <c r="J564" s="1368"/>
      <c r="K564" s="1368"/>
      <c r="L564" s="1368"/>
      <c r="M564" s="1368"/>
      <c r="N564" s="1368"/>
      <c r="O564" s="1368"/>
      <c r="P564" s="1368"/>
      <c r="Q564" s="1368"/>
      <c r="R564" s="1368"/>
      <c r="S564" s="1368"/>
      <c r="T564" s="1368"/>
      <c r="U564" s="1368"/>
      <c r="V564" s="1368"/>
      <c r="W564" s="1368"/>
      <c r="X564" s="1368"/>
      <c r="Y564" s="1368"/>
      <c r="Z564" s="1368"/>
      <c r="AA564" s="1368"/>
      <c r="AB564" s="1368"/>
      <c r="AC564" s="1368"/>
      <c r="AD564" s="1368"/>
      <c r="AE564" s="1368"/>
    </row>
    <row r="565" spans="1:31" s="1027" customFormat="1" x14ac:dyDescent="0.2">
      <c r="A565" s="1368"/>
      <c r="B565" s="1368"/>
      <c r="C565" s="1368"/>
      <c r="D565" s="1368"/>
      <c r="E565" s="1368"/>
      <c r="F565" s="1368"/>
      <c r="G565" s="1368"/>
      <c r="H565" s="1368"/>
      <c r="I565" s="1368"/>
      <c r="J565" s="1368"/>
      <c r="K565" s="1368"/>
      <c r="L565" s="1368"/>
      <c r="M565" s="1368"/>
      <c r="N565" s="1368"/>
      <c r="O565" s="1368"/>
      <c r="P565" s="1368"/>
      <c r="Q565" s="1368"/>
      <c r="R565" s="1368"/>
      <c r="S565" s="1368"/>
      <c r="T565" s="1368"/>
      <c r="U565" s="1368"/>
      <c r="V565" s="1368"/>
      <c r="W565" s="1368"/>
      <c r="X565" s="1368"/>
      <c r="Y565" s="1368"/>
      <c r="Z565" s="1368"/>
      <c r="AA565" s="1368"/>
      <c r="AB565" s="1368"/>
      <c r="AC565" s="1368"/>
      <c r="AD565" s="1368"/>
      <c r="AE565" s="1368"/>
    </row>
    <row r="566" spans="1:31" s="1027" customFormat="1" x14ac:dyDescent="0.2">
      <c r="A566" s="1368"/>
      <c r="B566" s="1368"/>
      <c r="C566" s="1368"/>
      <c r="D566" s="1368"/>
      <c r="E566" s="1368"/>
      <c r="F566" s="1368"/>
      <c r="G566" s="1368"/>
      <c r="H566" s="1368"/>
      <c r="I566" s="1368"/>
      <c r="J566" s="1368"/>
      <c r="K566" s="1368"/>
      <c r="L566" s="1368"/>
      <c r="M566" s="1368"/>
      <c r="N566" s="1368"/>
      <c r="O566" s="1368"/>
      <c r="P566" s="1368"/>
      <c r="Q566" s="1368"/>
      <c r="R566" s="1368"/>
      <c r="S566" s="1368"/>
      <c r="T566" s="1368"/>
      <c r="U566" s="1368"/>
      <c r="V566" s="1368"/>
      <c r="W566" s="1368"/>
      <c r="X566" s="1368"/>
      <c r="Y566" s="1368"/>
      <c r="Z566" s="1368"/>
      <c r="AA566" s="1368"/>
      <c r="AB566" s="1368"/>
      <c r="AC566" s="1368"/>
      <c r="AD566" s="1368"/>
      <c r="AE566" s="1368"/>
    </row>
    <row r="567" spans="1:31" s="1027" customFormat="1" x14ac:dyDescent="0.2">
      <c r="A567" s="1368"/>
      <c r="B567" s="1368"/>
      <c r="C567" s="1368"/>
      <c r="D567" s="1368"/>
      <c r="E567" s="1368"/>
      <c r="F567" s="1368"/>
      <c r="G567" s="1368"/>
      <c r="H567" s="1368"/>
      <c r="I567" s="1368"/>
      <c r="J567" s="1368"/>
      <c r="K567" s="1368"/>
      <c r="L567" s="1368"/>
      <c r="M567" s="1368"/>
      <c r="N567" s="1368"/>
      <c r="O567" s="1368"/>
      <c r="P567" s="1368"/>
      <c r="Q567" s="1368"/>
      <c r="R567" s="1368"/>
      <c r="S567" s="1368"/>
      <c r="T567" s="1368"/>
      <c r="U567" s="1368"/>
      <c r="V567" s="1368"/>
      <c r="W567" s="1368"/>
      <c r="X567" s="1368"/>
      <c r="Y567" s="1368"/>
      <c r="Z567" s="1368"/>
      <c r="AA567" s="1368"/>
      <c r="AB567" s="1368"/>
      <c r="AC567" s="1368"/>
      <c r="AD567" s="1368"/>
      <c r="AE567" s="1368"/>
    </row>
    <row r="568" spans="1:31" s="1027" customFormat="1" x14ac:dyDescent="0.2">
      <c r="A568" s="1368"/>
      <c r="B568" s="1368"/>
      <c r="C568" s="1368"/>
      <c r="D568" s="1368"/>
      <c r="E568" s="1368"/>
      <c r="F568" s="1368"/>
      <c r="G568" s="1368"/>
      <c r="H568" s="1368"/>
      <c r="I568" s="1368"/>
      <c r="J568" s="1368"/>
      <c r="K568" s="1368"/>
      <c r="L568" s="1368"/>
      <c r="M568" s="1368"/>
      <c r="N568" s="1368"/>
      <c r="O568" s="1368"/>
      <c r="P568" s="1368"/>
      <c r="Q568" s="1368"/>
      <c r="R568" s="1368"/>
      <c r="S568" s="1368"/>
      <c r="T568" s="1368"/>
      <c r="U568" s="1368"/>
      <c r="V568" s="1368"/>
      <c r="W568" s="1368"/>
      <c r="X568" s="1368"/>
      <c r="Y568" s="1368"/>
      <c r="Z568" s="1368"/>
      <c r="AA568" s="1368"/>
      <c r="AB568" s="1368"/>
      <c r="AC568" s="1368"/>
      <c r="AD568" s="1368"/>
      <c r="AE568" s="1368"/>
    </row>
    <row r="569" spans="1:31" s="1027" customFormat="1" x14ac:dyDescent="0.2">
      <c r="A569" s="1368"/>
      <c r="B569" s="1368"/>
      <c r="C569" s="1368"/>
      <c r="D569" s="1368"/>
      <c r="E569" s="1368"/>
      <c r="F569" s="1368"/>
      <c r="G569" s="1368"/>
      <c r="H569" s="1368"/>
      <c r="I569" s="1368"/>
      <c r="J569" s="1368"/>
      <c r="K569" s="1368"/>
      <c r="L569" s="1368"/>
      <c r="M569" s="1368"/>
      <c r="N569" s="1368"/>
      <c r="O569" s="1368"/>
      <c r="P569" s="1368"/>
      <c r="Q569" s="1368"/>
      <c r="R569" s="1368"/>
      <c r="S569" s="1368"/>
      <c r="T569" s="1368"/>
      <c r="U569" s="1368"/>
      <c r="V569" s="1368"/>
      <c r="W569" s="1368"/>
      <c r="X569" s="1368"/>
      <c r="Y569" s="1368"/>
      <c r="Z569" s="1368"/>
      <c r="AA569" s="1368"/>
      <c r="AB569" s="1368"/>
      <c r="AC569" s="1368"/>
      <c r="AD569" s="1368"/>
      <c r="AE569" s="1368"/>
    </row>
    <row r="570" spans="1:31" s="1027" customFormat="1" x14ac:dyDescent="0.2">
      <c r="A570" s="1368"/>
      <c r="B570" s="1368"/>
      <c r="C570" s="1368"/>
      <c r="D570" s="1368"/>
      <c r="E570" s="1368"/>
      <c r="F570" s="1368"/>
      <c r="G570" s="1368"/>
      <c r="H570" s="1368"/>
      <c r="I570" s="1368"/>
      <c r="J570" s="1368"/>
      <c r="K570" s="1368"/>
      <c r="L570" s="1368"/>
      <c r="M570" s="1368"/>
      <c r="N570" s="1368"/>
      <c r="O570" s="1368"/>
      <c r="P570" s="1368"/>
      <c r="Q570" s="1368"/>
      <c r="R570" s="1368"/>
      <c r="S570" s="1368"/>
      <c r="T570" s="1368"/>
      <c r="U570" s="1368"/>
      <c r="V570" s="1368"/>
      <c r="W570" s="1368"/>
      <c r="X570" s="1368"/>
      <c r="Y570" s="1368"/>
      <c r="Z570" s="1368"/>
      <c r="AA570" s="1368"/>
      <c r="AB570" s="1368"/>
      <c r="AC570" s="1368"/>
      <c r="AD570" s="1368"/>
      <c r="AE570" s="1368"/>
    </row>
    <row r="571" spans="1:31" s="1027" customFormat="1" x14ac:dyDescent="0.2">
      <c r="A571" s="1368"/>
      <c r="B571" s="1368"/>
      <c r="C571" s="1368"/>
      <c r="D571" s="1368"/>
      <c r="E571" s="1368"/>
      <c r="F571" s="1368"/>
      <c r="G571" s="1368"/>
      <c r="H571" s="1368"/>
      <c r="I571" s="1368"/>
      <c r="J571" s="1368"/>
      <c r="K571" s="1368"/>
      <c r="L571" s="1368"/>
      <c r="M571" s="1368"/>
      <c r="N571" s="1368"/>
      <c r="O571" s="1368"/>
      <c r="P571" s="1368"/>
      <c r="Q571" s="1368"/>
      <c r="R571" s="1368"/>
      <c r="S571" s="1368"/>
      <c r="T571" s="1368"/>
      <c r="U571" s="1368"/>
      <c r="V571" s="1368"/>
      <c r="W571" s="1368"/>
      <c r="X571" s="1368"/>
      <c r="Y571" s="1368"/>
      <c r="Z571" s="1368"/>
      <c r="AA571" s="1368"/>
      <c r="AB571" s="1368"/>
      <c r="AC571" s="1368"/>
      <c r="AD571" s="1368"/>
      <c r="AE571" s="1368"/>
    </row>
    <row r="572" spans="1:31" s="1027" customFormat="1" x14ac:dyDescent="0.2">
      <c r="A572" s="1368"/>
      <c r="B572" s="1368"/>
      <c r="C572" s="1368"/>
      <c r="D572" s="1368"/>
      <c r="E572" s="1368"/>
      <c r="F572" s="1368"/>
      <c r="G572" s="1368"/>
      <c r="H572" s="1368"/>
      <c r="I572" s="1368"/>
      <c r="J572" s="1368"/>
      <c r="K572" s="1368"/>
      <c r="L572" s="1368"/>
      <c r="M572" s="1368"/>
      <c r="N572" s="1368"/>
      <c r="O572" s="1368"/>
      <c r="P572" s="1368"/>
      <c r="Q572" s="1368"/>
      <c r="R572" s="1368"/>
      <c r="S572" s="1368"/>
      <c r="T572" s="1368"/>
      <c r="U572" s="1368"/>
      <c r="V572" s="1368"/>
      <c r="W572" s="1368"/>
      <c r="X572" s="1368"/>
      <c r="Y572" s="1368"/>
      <c r="Z572" s="1368"/>
      <c r="AA572" s="1368"/>
      <c r="AB572" s="1368"/>
      <c r="AC572" s="1368"/>
      <c r="AD572" s="1368"/>
      <c r="AE572" s="1368"/>
    </row>
    <row r="573" spans="1:31" s="1027" customFormat="1" x14ac:dyDescent="0.2">
      <c r="A573" s="1368"/>
      <c r="B573" s="1368"/>
      <c r="C573" s="1368"/>
      <c r="D573" s="1368"/>
      <c r="E573" s="1368"/>
      <c r="F573" s="1368"/>
      <c r="G573" s="1368"/>
      <c r="H573" s="1368"/>
      <c r="I573" s="1368"/>
      <c r="J573" s="1368"/>
      <c r="K573" s="1368"/>
      <c r="L573" s="1368"/>
      <c r="M573" s="1368"/>
      <c r="N573" s="1368"/>
      <c r="O573" s="1368"/>
      <c r="P573" s="1368"/>
      <c r="Q573" s="1368"/>
      <c r="R573" s="1368"/>
      <c r="S573" s="1368"/>
      <c r="T573" s="1368"/>
      <c r="U573" s="1368"/>
      <c r="V573" s="1368"/>
      <c r="W573" s="1368"/>
      <c r="X573" s="1368"/>
      <c r="Y573" s="1368"/>
      <c r="Z573" s="1368"/>
      <c r="AA573" s="1368"/>
      <c r="AB573" s="1368"/>
      <c r="AC573" s="1368"/>
      <c r="AD573" s="1368"/>
      <c r="AE573" s="1368"/>
    </row>
    <row r="574" spans="1:31" s="1027" customFormat="1" x14ac:dyDescent="0.2">
      <c r="A574" s="1368"/>
      <c r="B574" s="1368"/>
      <c r="C574" s="1368"/>
      <c r="D574" s="1368"/>
      <c r="E574" s="1368"/>
      <c r="F574" s="1368"/>
      <c r="G574" s="1368"/>
      <c r="H574" s="1368"/>
      <c r="I574" s="1368"/>
      <c r="J574" s="1368"/>
      <c r="K574" s="1368"/>
      <c r="L574" s="1368"/>
      <c r="M574" s="1368"/>
      <c r="N574" s="1368"/>
      <c r="O574" s="1368"/>
      <c r="P574" s="1368"/>
      <c r="Q574" s="1368"/>
      <c r="R574" s="1368"/>
      <c r="S574" s="1368"/>
      <c r="T574" s="1368"/>
      <c r="U574" s="1368"/>
      <c r="V574" s="1368"/>
      <c r="W574" s="1368"/>
      <c r="X574" s="1368"/>
      <c r="Y574" s="1368"/>
      <c r="Z574" s="1368"/>
      <c r="AA574" s="1368"/>
      <c r="AB574" s="1368"/>
      <c r="AC574" s="1368"/>
      <c r="AD574" s="1368"/>
      <c r="AE574" s="1368"/>
    </row>
    <row r="575" spans="1:31" s="1027" customFormat="1" x14ac:dyDescent="0.2">
      <c r="A575" s="1368"/>
      <c r="B575" s="1368"/>
      <c r="C575" s="1368"/>
      <c r="D575" s="1368"/>
      <c r="E575" s="1368"/>
      <c r="F575" s="1368"/>
      <c r="G575" s="1368"/>
      <c r="H575" s="1368"/>
      <c r="I575" s="1368"/>
      <c r="J575" s="1368"/>
      <c r="K575" s="1368"/>
      <c r="L575" s="1368"/>
      <c r="M575" s="1368"/>
      <c r="N575" s="1368"/>
      <c r="O575" s="1368"/>
      <c r="P575" s="1368"/>
      <c r="Q575" s="1368"/>
      <c r="R575" s="1368"/>
      <c r="S575" s="1368"/>
      <c r="T575" s="1368"/>
      <c r="U575" s="1368"/>
      <c r="V575" s="1368"/>
      <c r="W575" s="1368"/>
      <c r="X575" s="1368"/>
      <c r="Y575" s="1368"/>
      <c r="Z575" s="1368"/>
      <c r="AA575" s="1368"/>
      <c r="AB575" s="1368"/>
      <c r="AC575" s="1368"/>
      <c r="AD575" s="1368"/>
      <c r="AE575" s="1368"/>
    </row>
    <row r="576" spans="1:31" s="1027" customFormat="1" x14ac:dyDescent="0.2">
      <c r="A576" s="1368"/>
      <c r="B576" s="1368"/>
      <c r="C576" s="1368"/>
      <c r="D576" s="1368"/>
      <c r="E576" s="1368"/>
      <c r="F576" s="1368"/>
      <c r="G576" s="1368"/>
      <c r="H576" s="1368"/>
      <c r="I576" s="1368"/>
      <c r="J576" s="1368"/>
      <c r="K576" s="1368"/>
      <c r="L576" s="1368"/>
      <c r="M576" s="1368"/>
      <c r="N576" s="1368"/>
      <c r="O576" s="1368"/>
      <c r="P576" s="1368"/>
      <c r="Q576" s="1368"/>
      <c r="R576" s="1368"/>
      <c r="S576" s="1368"/>
      <c r="T576" s="1368"/>
      <c r="U576" s="1368"/>
      <c r="V576" s="1368"/>
      <c r="W576" s="1368"/>
      <c r="X576" s="1368"/>
      <c r="Y576" s="1368"/>
      <c r="Z576" s="1368"/>
      <c r="AA576" s="1368"/>
      <c r="AB576" s="1368"/>
      <c r="AC576" s="1368"/>
      <c r="AD576" s="1368"/>
      <c r="AE576" s="1368"/>
    </row>
    <row r="577" spans="1:31" s="1027" customFormat="1" x14ac:dyDescent="0.2">
      <c r="A577" s="1368"/>
      <c r="B577" s="1368"/>
      <c r="C577" s="1368"/>
      <c r="D577" s="1368"/>
      <c r="E577" s="1368"/>
      <c r="F577" s="1368"/>
      <c r="G577" s="1368"/>
      <c r="H577" s="1368"/>
      <c r="I577" s="1368"/>
      <c r="J577" s="1368"/>
      <c r="K577" s="1368"/>
      <c r="L577" s="1368"/>
      <c r="M577" s="1368"/>
      <c r="N577" s="1368"/>
      <c r="O577" s="1368"/>
      <c r="P577" s="1368"/>
      <c r="Q577" s="1368"/>
      <c r="R577" s="1368"/>
      <c r="S577" s="1368"/>
      <c r="T577" s="1368"/>
      <c r="U577" s="1368"/>
      <c r="V577" s="1368"/>
      <c r="W577" s="1368"/>
      <c r="X577" s="1368"/>
      <c r="Y577" s="1368"/>
      <c r="Z577" s="1368"/>
      <c r="AA577" s="1368"/>
      <c r="AB577" s="1368"/>
      <c r="AC577" s="1368"/>
      <c r="AD577" s="1368"/>
      <c r="AE577" s="1368"/>
    </row>
    <row r="578" spans="1:31" s="1027" customFormat="1" x14ac:dyDescent="0.2">
      <c r="A578" s="1368"/>
      <c r="B578" s="1368"/>
      <c r="C578" s="1368"/>
      <c r="D578" s="1368"/>
      <c r="E578" s="1368"/>
      <c r="F578" s="1368"/>
      <c r="G578" s="1368"/>
      <c r="H578" s="1368"/>
      <c r="I578" s="1368"/>
      <c r="J578" s="1368"/>
      <c r="K578" s="1368"/>
      <c r="L578" s="1368"/>
      <c r="M578" s="1368"/>
      <c r="N578" s="1368"/>
      <c r="O578" s="1368"/>
      <c r="P578" s="1368"/>
      <c r="Q578" s="1368"/>
      <c r="R578" s="1368"/>
      <c r="S578" s="1368"/>
      <c r="T578" s="1368"/>
      <c r="U578" s="1368"/>
      <c r="V578" s="1368"/>
      <c r="W578" s="1368"/>
      <c r="X578" s="1368"/>
      <c r="Y578" s="1368"/>
      <c r="Z578" s="1368"/>
      <c r="AA578" s="1368"/>
      <c r="AB578" s="1368"/>
      <c r="AC578" s="1368"/>
      <c r="AD578" s="1368"/>
      <c r="AE578" s="1368"/>
    </row>
    <row r="579" spans="1:31" s="1027" customFormat="1" x14ac:dyDescent="0.2">
      <c r="A579" s="1368"/>
      <c r="B579" s="1368"/>
      <c r="C579" s="1368"/>
      <c r="D579" s="1368"/>
      <c r="E579" s="1368"/>
      <c r="F579" s="1368"/>
      <c r="G579" s="1368"/>
      <c r="H579" s="1368"/>
      <c r="I579" s="1368"/>
      <c r="J579" s="1368"/>
      <c r="K579" s="1368"/>
      <c r="L579" s="1368"/>
      <c r="M579" s="1368"/>
      <c r="N579" s="1368"/>
      <c r="O579" s="1368"/>
      <c r="P579" s="1368"/>
      <c r="Q579" s="1368"/>
      <c r="R579" s="1368"/>
      <c r="S579" s="1368"/>
      <c r="T579" s="1368"/>
      <c r="U579" s="1368"/>
      <c r="V579" s="1368"/>
      <c r="W579" s="1368"/>
      <c r="X579" s="1368"/>
      <c r="Y579" s="1368"/>
      <c r="Z579" s="1368"/>
      <c r="AA579" s="1368"/>
      <c r="AB579" s="1368"/>
      <c r="AC579" s="1368"/>
      <c r="AD579" s="1368"/>
      <c r="AE579" s="1368"/>
    </row>
    <row r="580" spans="1:31" s="1027" customFormat="1" x14ac:dyDescent="0.2">
      <c r="A580" s="1368"/>
      <c r="B580" s="1368"/>
      <c r="C580" s="1368"/>
      <c r="D580" s="1368"/>
      <c r="E580" s="1368"/>
      <c r="F580" s="1368"/>
      <c r="G580" s="1368"/>
      <c r="H580" s="1368"/>
      <c r="I580" s="1368"/>
      <c r="J580" s="1368"/>
      <c r="K580" s="1368"/>
      <c r="L580" s="1368"/>
      <c r="M580" s="1368"/>
      <c r="N580" s="1368"/>
      <c r="O580" s="1368"/>
      <c r="P580" s="1368"/>
      <c r="Q580" s="1368"/>
      <c r="R580" s="1368"/>
      <c r="S580" s="1368"/>
      <c r="T580" s="1368"/>
      <c r="U580" s="1368"/>
      <c r="V580" s="1368"/>
      <c r="W580" s="1368"/>
      <c r="X580" s="1368"/>
      <c r="Y580" s="1368"/>
      <c r="Z580" s="1368"/>
      <c r="AA580" s="1368"/>
      <c r="AB580" s="1368"/>
      <c r="AC580" s="1368"/>
      <c r="AD580" s="1368"/>
      <c r="AE580" s="1368"/>
    </row>
    <row r="581" spans="1:31" s="1027" customFormat="1" x14ac:dyDescent="0.2">
      <c r="A581" s="1368"/>
      <c r="B581" s="1368"/>
      <c r="C581" s="1368"/>
      <c r="D581" s="1368"/>
      <c r="E581" s="1368"/>
      <c r="F581" s="1368"/>
      <c r="G581" s="1368"/>
      <c r="H581" s="1368"/>
      <c r="I581" s="1368"/>
      <c r="J581" s="1368"/>
      <c r="K581" s="1368"/>
      <c r="L581" s="1368"/>
      <c r="M581" s="1368"/>
      <c r="N581" s="1368"/>
      <c r="O581" s="1368"/>
      <c r="P581" s="1368"/>
      <c r="Q581" s="1368"/>
      <c r="R581" s="1368"/>
      <c r="S581" s="1368"/>
      <c r="T581" s="1368"/>
      <c r="U581" s="1368"/>
      <c r="V581" s="1368"/>
      <c r="W581" s="1368"/>
      <c r="X581" s="1368"/>
      <c r="Y581" s="1368"/>
      <c r="Z581" s="1368"/>
      <c r="AA581" s="1368"/>
      <c r="AB581" s="1368"/>
      <c r="AC581" s="1368"/>
      <c r="AD581" s="1368"/>
      <c r="AE581" s="1368"/>
    </row>
    <row r="582" spans="1:31" s="1027" customFormat="1" x14ac:dyDescent="0.2">
      <c r="A582" s="1368"/>
      <c r="B582" s="1368"/>
      <c r="C582" s="1368"/>
      <c r="D582" s="1368"/>
      <c r="E582" s="1368"/>
      <c r="F582" s="1368"/>
      <c r="G582" s="1368"/>
      <c r="H582" s="1368"/>
      <c r="I582" s="1368"/>
      <c r="J582" s="1368"/>
      <c r="K582" s="1368"/>
      <c r="L582" s="1368"/>
      <c r="M582" s="1368"/>
      <c r="N582" s="1368"/>
      <c r="O582" s="1368"/>
      <c r="P582" s="1368"/>
      <c r="Q582" s="1368"/>
      <c r="R582" s="1368"/>
      <c r="S582" s="1368"/>
      <c r="T582" s="1368"/>
      <c r="U582" s="1368"/>
      <c r="V582" s="1368"/>
      <c r="W582" s="1368"/>
      <c r="X582" s="1368"/>
      <c r="Y582" s="1368"/>
      <c r="Z582" s="1368"/>
      <c r="AA582" s="1368"/>
      <c r="AB582" s="1368"/>
      <c r="AC582" s="1368"/>
      <c r="AD582" s="1368"/>
      <c r="AE582" s="1368"/>
    </row>
    <row r="583" spans="1:31" s="1027" customFormat="1" x14ac:dyDescent="0.2">
      <c r="A583" s="1368"/>
      <c r="B583" s="1368"/>
      <c r="C583" s="1368"/>
      <c r="D583" s="1368"/>
      <c r="E583" s="1368"/>
      <c r="F583" s="1368"/>
      <c r="G583" s="1368"/>
      <c r="H583" s="1368"/>
      <c r="I583" s="1368"/>
      <c r="J583" s="1368"/>
      <c r="K583" s="1368"/>
      <c r="L583" s="1368"/>
      <c r="M583" s="1368"/>
      <c r="N583" s="1368"/>
      <c r="O583" s="1368"/>
      <c r="P583" s="1368"/>
      <c r="Q583" s="1368"/>
      <c r="R583" s="1368"/>
      <c r="S583" s="1368"/>
      <c r="T583" s="1368"/>
      <c r="U583" s="1368"/>
      <c r="V583" s="1368"/>
      <c r="W583" s="1368"/>
      <c r="X583" s="1368"/>
      <c r="Y583" s="1368"/>
      <c r="Z583" s="1368"/>
      <c r="AA583" s="1368"/>
      <c r="AB583" s="1368"/>
      <c r="AC583" s="1368"/>
      <c r="AD583" s="1368"/>
      <c r="AE583" s="1368"/>
    </row>
    <row r="584" spans="1:31" s="1027" customFormat="1" x14ac:dyDescent="0.2">
      <c r="A584" s="1368"/>
      <c r="B584" s="1368"/>
      <c r="C584" s="1368"/>
      <c r="D584" s="1368"/>
      <c r="E584" s="1368"/>
      <c r="F584" s="1368"/>
      <c r="G584" s="1368"/>
      <c r="H584" s="1368"/>
      <c r="I584" s="1368"/>
      <c r="J584" s="1368"/>
      <c r="K584" s="1368"/>
      <c r="L584" s="1368"/>
      <c r="M584" s="1368"/>
      <c r="N584" s="1368"/>
      <c r="O584" s="1368"/>
      <c r="P584" s="1368"/>
      <c r="Q584" s="1368"/>
      <c r="R584" s="1368"/>
      <c r="S584" s="1368"/>
      <c r="T584" s="1368"/>
      <c r="U584" s="1368"/>
      <c r="V584" s="1368"/>
      <c r="W584" s="1368"/>
      <c r="X584" s="1368"/>
      <c r="Y584" s="1368"/>
      <c r="Z584" s="1368"/>
      <c r="AA584" s="1368"/>
      <c r="AB584" s="1368"/>
      <c r="AC584" s="1368"/>
      <c r="AD584" s="1368"/>
      <c r="AE584" s="1368"/>
    </row>
    <row r="585" spans="1:31" s="1027" customFormat="1" x14ac:dyDescent="0.2">
      <c r="A585" s="1368"/>
      <c r="B585" s="1368"/>
      <c r="C585" s="1368"/>
      <c r="D585" s="1368"/>
      <c r="E585" s="1368"/>
      <c r="F585" s="1368"/>
      <c r="G585" s="1368"/>
      <c r="H585" s="1368"/>
      <c r="I585" s="1368"/>
      <c r="J585" s="1368"/>
      <c r="K585" s="1368"/>
      <c r="L585" s="1368"/>
      <c r="M585" s="1368"/>
      <c r="N585" s="1368"/>
      <c r="O585" s="1368"/>
      <c r="P585" s="1368"/>
      <c r="Q585" s="1368"/>
      <c r="R585" s="1368"/>
      <c r="S585" s="1368"/>
      <c r="T585" s="1368"/>
      <c r="U585" s="1368"/>
      <c r="V585" s="1368"/>
      <c r="W585" s="1368"/>
      <c r="X585" s="1368"/>
      <c r="Y585" s="1368"/>
      <c r="Z585" s="1368"/>
      <c r="AA585" s="1368"/>
      <c r="AB585" s="1368"/>
      <c r="AC585" s="1368"/>
      <c r="AD585" s="1368"/>
      <c r="AE585" s="1368"/>
    </row>
    <row r="586" spans="1:31" s="1027" customFormat="1" x14ac:dyDescent="0.2">
      <c r="A586" s="1368"/>
      <c r="B586" s="1368"/>
      <c r="C586" s="1368"/>
      <c r="D586" s="1368"/>
      <c r="E586" s="1368"/>
      <c r="F586" s="1368"/>
      <c r="G586" s="1368"/>
      <c r="H586" s="1368"/>
      <c r="I586" s="1368"/>
      <c r="J586" s="1368"/>
      <c r="K586" s="1368"/>
      <c r="L586" s="1368"/>
      <c r="M586" s="1368"/>
      <c r="N586" s="1368"/>
      <c r="O586" s="1368"/>
      <c r="P586" s="1368"/>
      <c r="Q586" s="1368"/>
      <c r="R586" s="1368"/>
      <c r="S586" s="1368"/>
      <c r="T586" s="1368"/>
      <c r="U586" s="1368"/>
      <c r="V586" s="1368"/>
      <c r="W586" s="1368"/>
      <c r="X586" s="1368"/>
      <c r="Y586" s="1368"/>
      <c r="Z586" s="1368"/>
      <c r="AA586" s="1368"/>
      <c r="AB586" s="1368"/>
      <c r="AC586" s="1368"/>
      <c r="AD586" s="1368"/>
      <c r="AE586" s="1368"/>
    </row>
    <row r="587" spans="1:31" s="1027" customFormat="1" x14ac:dyDescent="0.2">
      <c r="A587" s="1368"/>
      <c r="B587" s="1368"/>
      <c r="C587" s="1368"/>
      <c r="D587" s="1368"/>
      <c r="E587" s="1368"/>
      <c r="F587" s="1368"/>
      <c r="G587" s="1368"/>
      <c r="H587" s="1368"/>
      <c r="I587" s="1368"/>
      <c r="J587" s="1368"/>
      <c r="K587" s="1368"/>
      <c r="L587" s="1368"/>
      <c r="M587" s="1368"/>
      <c r="N587" s="1368"/>
      <c r="O587" s="1368"/>
      <c r="P587" s="1368"/>
      <c r="Q587" s="1368"/>
      <c r="R587" s="1368"/>
      <c r="S587" s="1368"/>
      <c r="T587" s="1368"/>
      <c r="U587" s="1368"/>
      <c r="V587" s="1368"/>
      <c r="W587" s="1368"/>
      <c r="X587" s="1368"/>
      <c r="Y587" s="1368"/>
      <c r="Z587" s="1368"/>
      <c r="AA587" s="1368"/>
      <c r="AB587" s="1368"/>
      <c r="AC587" s="1368"/>
      <c r="AD587" s="1368"/>
      <c r="AE587" s="1368"/>
    </row>
    <row r="588" spans="1:31" s="1027" customFormat="1" x14ac:dyDescent="0.2">
      <c r="A588" s="1368"/>
      <c r="B588" s="1368"/>
      <c r="C588" s="1368"/>
      <c r="D588" s="1368"/>
      <c r="E588" s="1368"/>
      <c r="F588" s="1368"/>
      <c r="G588" s="1368"/>
      <c r="H588" s="1368"/>
      <c r="I588" s="1368"/>
      <c r="J588" s="1368"/>
      <c r="K588" s="1368"/>
      <c r="L588" s="1368"/>
      <c r="M588" s="1368"/>
      <c r="N588" s="1368"/>
      <c r="O588" s="1368"/>
      <c r="P588" s="1368"/>
      <c r="Q588" s="1368"/>
      <c r="R588" s="1368"/>
      <c r="S588" s="1368"/>
      <c r="T588" s="1368"/>
      <c r="U588" s="1368"/>
      <c r="V588" s="1368"/>
      <c r="W588" s="1368"/>
      <c r="X588" s="1368"/>
      <c r="Y588" s="1368"/>
      <c r="Z588" s="1368"/>
      <c r="AA588" s="1368"/>
      <c r="AB588" s="1368"/>
      <c r="AC588" s="1368"/>
      <c r="AD588" s="1368"/>
      <c r="AE588" s="1368"/>
    </row>
    <row r="589" spans="1:31" s="1027" customFormat="1" x14ac:dyDescent="0.2">
      <c r="A589" s="1368"/>
      <c r="B589" s="1368"/>
      <c r="C589" s="1368"/>
      <c r="D589" s="1368"/>
      <c r="E589" s="1368"/>
      <c r="F589" s="1368"/>
      <c r="G589" s="1368"/>
      <c r="H589" s="1368"/>
      <c r="I589" s="1368"/>
      <c r="J589" s="1368"/>
      <c r="K589" s="1368"/>
      <c r="L589" s="1368"/>
      <c r="M589" s="1368"/>
      <c r="N589" s="1368"/>
      <c r="O589" s="1368"/>
      <c r="P589" s="1368"/>
      <c r="Q589" s="1368"/>
      <c r="R589" s="1368"/>
      <c r="S589" s="1368"/>
      <c r="T589" s="1368"/>
      <c r="U589" s="1368"/>
      <c r="V589" s="1368"/>
      <c r="W589" s="1368"/>
      <c r="X589" s="1368"/>
      <c r="Y589" s="1368"/>
      <c r="Z589" s="1368"/>
      <c r="AA589" s="1368"/>
      <c r="AB589" s="1368"/>
      <c r="AC589" s="1368"/>
      <c r="AD589" s="1368"/>
      <c r="AE589" s="1368"/>
    </row>
    <row r="590" spans="1:31" s="1027" customFormat="1" x14ac:dyDescent="0.2">
      <c r="A590" s="1368"/>
      <c r="B590" s="1368"/>
      <c r="C590" s="1368"/>
      <c r="D590" s="1368"/>
      <c r="E590" s="1368"/>
      <c r="F590" s="1368"/>
      <c r="G590" s="1368"/>
      <c r="H590" s="1368"/>
      <c r="I590" s="1368"/>
      <c r="J590" s="1368"/>
      <c r="K590" s="1368"/>
      <c r="L590" s="1368"/>
      <c r="M590" s="1368"/>
      <c r="N590" s="1368"/>
      <c r="O590" s="1368"/>
      <c r="P590" s="1368"/>
      <c r="Q590" s="1368"/>
      <c r="R590" s="1368"/>
      <c r="S590" s="1368"/>
      <c r="T590" s="1368"/>
      <c r="U590" s="1368"/>
      <c r="V590" s="1368"/>
      <c r="W590" s="1368"/>
      <c r="X590" s="1368"/>
      <c r="Y590" s="1368"/>
      <c r="Z590" s="1368"/>
      <c r="AA590" s="1368"/>
      <c r="AB590" s="1368"/>
      <c r="AC590" s="1368"/>
      <c r="AD590" s="1368"/>
      <c r="AE590" s="1368"/>
    </row>
    <row r="591" spans="1:31" s="1027" customFormat="1" x14ac:dyDescent="0.2">
      <c r="A591" s="1368"/>
      <c r="B591" s="1368"/>
      <c r="C591" s="1368"/>
      <c r="D591" s="1368"/>
      <c r="E591" s="1368"/>
      <c r="F591" s="1368"/>
      <c r="G591" s="1368"/>
      <c r="H591" s="1368"/>
      <c r="I591" s="1368"/>
      <c r="J591" s="1368"/>
      <c r="K591" s="1368"/>
      <c r="L591" s="1368"/>
      <c r="M591" s="1368"/>
      <c r="N591" s="1368"/>
      <c r="O591" s="1368"/>
      <c r="P591" s="1368"/>
      <c r="Q591" s="1368"/>
      <c r="R591" s="1368"/>
      <c r="S591" s="1368"/>
      <c r="T591" s="1368"/>
      <c r="U591" s="1368"/>
      <c r="V591" s="1368"/>
      <c r="W591" s="1368"/>
      <c r="X591" s="1368"/>
      <c r="Y591" s="1368"/>
      <c r="Z591" s="1368"/>
      <c r="AA591" s="1368"/>
      <c r="AB591" s="1368"/>
      <c r="AC591" s="1368"/>
      <c r="AD591" s="1368"/>
      <c r="AE591" s="1368"/>
    </row>
    <row r="592" spans="1:31" s="1027" customFormat="1" x14ac:dyDescent="0.2">
      <c r="A592" s="1368"/>
      <c r="B592" s="1368"/>
      <c r="C592" s="1368"/>
      <c r="D592" s="1368"/>
      <c r="E592" s="1368"/>
      <c r="F592" s="1368"/>
      <c r="G592" s="1368"/>
      <c r="H592" s="1368"/>
      <c r="I592" s="1368"/>
      <c r="J592" s="1368"/>
      <c r="K592" s="1368"/>
      <c r="L592" s="1368"/>
      <c r="M592" s="1368"/>
      <c r="N592" s="1368"/>
      <c r="O592" s="1368"/>
      <c r="P592" s="1368"/>
      <c r="Q592" s="1368"/>
      <c r="R592" s="1368"/>
      <c r="S592" s="1368"/>
      <c r="T592" s="1368"/>
      <c r="U592" s="1368"/>
      <c r="V592" s="1368"/>
      <c r="W592" s="1368"/>
      <c r="X592" s="1368"/>
      <c r="Y592" s="1368"/>
      <c r="Z592" s="1368"/>
      <c r="AA592" s="1368"/>
      <c r="AB592" s="1368"/>
      <c r="AC592" s="1368"/>
      <c r="AD592" s="1368"/>
      <c r="AE592" s="1368"/>
    </row>
    <row r="593" spans="1:31" s="1027" customFormat="1" x14ac:dyDescent="0.2">
      <c r="A593" s="1368"/>
      <c r="B593" s="1368"/>
      <c r="C593" s="1368"/>
      <c r="D593" s="1368"/>
      <c r="E593" s="1368"/>
      <c r="F593" s="1368"/>
      <c r="G593" s="1368"/>
      <c r="H593" s="1368"/>
      <c r="I593" s="1368"/>
      <c r="J593" s="1368"/>
      <c r="K593" s="1368"/>
      <c r="L593" s="1368"/>
      <c r="M593" s="1368"/>
      <c r="N593" s="1368"/>
      <c r="O593" s="1368"/>
      <c r="P593" s="1368"/>
      <c r="Q593" s="1368"/>
      <c r="R593" s="1368"/>
      <c r="S593" s="1368"/>
      <c r="T593" s="1368"/>
      <c r="U593" s="1368"/>
      <c r="V593" s="1368"/>
      <c r="W593" s="1368"/>
      <c r="X593" s="1368"/>
      <c r="Y593" s="1368"/>
      <c r="Z593" s="1368"/>
      <c r="AA593" s="1368"/>
      <c r="AB593" s="1368"/>
      <c r="AC593" s="1368"/>
      <c r="AD593" s="1368"/>
      <c r="AE593" s="1368"/>
    </row>
    <row r="594" spans="1:31" s="1027" customFormat="1" x14ac:dyDescent="0.2">
      <c r="A594" s="1368"/>
      <c r="B594" s="1368"/>
      <c r="C594" s="1368"/>
      <c r="D594" s="1368"/>
      <c r="E594" s="1368"/>
      <c r="F594" s="1368"/>
      <c r="G594" s="1368"/>
      <c r="H594" s="1368"/>
      <c r="I594" s="1368"/>
      <c r="J594" s="1368"/>
      <c r="K594" s="1368"/>
      <c r="L594" s="1368"/>
      <c r="M594" s="1368"/>
      <c r="N594" s="1368"/>
      <c r="O594" s="1368"/>
      <c r="P594" s="1368"/>
      <c r="Q594" s="1368"/>
      <c r="R594" s="1368"/>
      <c r="S594" s="1368"/>
      <c r="T594" s="1368"/>
      <c r="U594" s="1368"/>
      <c r="V594" s="1368"/>
      <c r="W594" s="1368"/>
      <c r="X594" s="1368"/>
      <c r="Y594" s="1368"/>
      <c r="Z594" s="1368"/>
      <c r="AA594" s="1368"/>
      <c r="AB594" s="1368"/>
      <c r="AC594" s="1368"/>
      <c r="AD594" s="1368"/>
      <c r="AE594" s="1368"/>
    </row>
    <row r="595" spans="1:31" s="1027" customFormat="1" x14ac:dyDescent="0.2">
      <c r="A595" s="1368"/>
      <c r="B595" s="1368"/>
      <c r="C595" s="1368"/>
      <c r="D595" s="1368"/>
      <c r="E595" s="1368"/>
      <c r="F595" s="1368"/>
      <c r="G595" s="1368"/>
      <c r="H595" s="1368"/>
      <c r="I595" s="1368"/>
      <c r="J595" s="1368"/>
      <c r="K595" s="1368"/>
      <c r="L595" s="1368"/>
      <c r="M595" s="1368"/>
      <c r="N595" s="1368"/>
      <c r="O595" s="1368"/>
      <c r="P595" s="1368"/>
      <c r="Q595" s="1368"/>
      <c r="R595" s="1368"/>
      <c r="S595" s="1368"/>
      <c r="T595" s="1368"/>
      <c r="U595" s="1368"/>
      <c r="V595" s="1368"/>
      <c r="W595" s="1368"/>
      <c r="X595" s="1368"/>
      <c r="Y595" s="1368"/>
      <c r="Z595" s="1368"/>
      <c r="AA595" s="1368"/>
      <c r="AB595" s="1368"/>
      <c r="AC595" s="1368"/>
      <c r="AD595" s="1368"/>
      <c r="AE595" s="1368"/>
    </row>
    <row r="596" spans="1:31" s="1027" customFormat="1" x14ac:dyDescent="0.2">
      <c r="A596" s="1368"/>
      <c r="B596" s="1368"/>
      <c r="C596" s="1368"/>
      <c r="D596" s="1368"/>
      <c r="E596" s="1368"/>
      <c r="F596" s="1368"/>
      <c r="G596" s="1368"/>
      <c r="H596" s="1368"/>
      <c r="I596" s="1368"/>
      <c r="J596" s="1368"/>
      <c r="K596" s="1368"/>
      <c r="L596" s="1368"/>
      <c r="M596" s="1368"/>
      <c r="N596" s="1368"/>
      <c r="O596" s="1368"/>
      <c r="P596" s="1368"/>
      <c r="Q596" s="1368"/>
      <c r="R596" s="1368"/>
      <c r="S596" s="1368"/>
      <c r="T596" s="1368"/>
      <c r="U596" s="1368"/>
      <c r="V596" s="1368"/>
      <c r="W596" s="1368"/>
      <c r="X596" s="1368"/>
      <c r="Y596" s="1368"/>
      <c r="Z596" s="1368"/>
      <c r="AA596" s="1368"/>
      <c r="AB596" s="1368"/>
      <c r="AC596" s="1368"/>
      <c r="AD596" s="1368"/>
      <c r="AE596" s="1368"/>
    </row>
    <row r="597" spans="1:31" s="1027" customFormat="1" x14ac:dyDescent="0.2">
      <c r="A597" s="1368"/>
      <c r="B597" s="1368"/>
      <c r="C597" s="1368"/>
      <c r="D597" s="1368"/>
      <c r="E597" s="1368"/>
      <c r="F597" s="1368"/>
      <c r="G597" s="1368"/>
      <c r="H597" s="1368"/>
      <c r="I597" s="1368"/>
      <c r="J597" s="1368"/>
      <c r="K597" s="1368"/>
      <c r="L597" s="1368"/>
      <c r="M597" s="1368"/>
      <c r="N597" s="1368"/>
      <c r="O597" s="1368"/>
      <c r="P597" s="1368"/>
      <c r="Q597" s="1368"/>
      <c r="R597" s="1368"/>
      <c r="S597" s="1368"/>
      <c r="T597" s="1368"/>
      <c r="U597" s="1368"/>
      <c r="V597" s="1368"/>
      <c r="W597" s="1368"/>
      <c r="X597" s="1368"/>
      <c r="Y597" s="1368"/>
      <c r="Z597" s="1368"/>
      <c r="AA597" s="1368"/>
      <c r="AB597" s="1368"/>
      <c r="AC597" s="1368"/>
      <c r="AD597" s="1368"/>
      <c r="AE597" s="1368"/>
    </row>
    <row r="598" spans="1:31" s="1027" customFormat="1" x14ac:dyDescent="0.2">
      <c r="A598" s="1368"/>
      <c r="B598" s="1368"/>
      <c r="C598" s="1368"/>
      <c r="D598" s="1368"/>
      <c r="E598" s="1368"/>
      <c r="F598" s="1368"/>
      <c r="G598" s="1368"/>
      <c r="H598" s="1368"/>
      <c r="I598" s="1368"/>
      <c r="J598" s="1368"/>
      <c r="K598" s="1368"/>
      <c r="L598" s="1368"/>
      <c r="M598" s="1368"/>
      <c r="N598" s="1368"/>
      <c r="O598" s="1368"/>
      <c r="P598" s="1368"/>
      <c r="Q598" s="1368"/>
      <c r="R598" s="1368"/>
      <c r="S598" s="1368"/>
      <c r="T598" s="1368"/>
      <c r="U598" s="1368"/>
      <c r="V598" s="1368"/>
      <c r="W598" s="1368"/>
      <c r="X598" s="1368"/>
      <c r="Y598" s="1368"/>
      <c r="Z598" s="1368"/>
      <c r="AA598" s="1368"/>
      <c r="AB598" s="1368"/>
      <c r="AC598" s="1368"/>
      <c r="AD598" s="1368"/>
      <c r="AE598" s="1368"/>
    </row>
    <row r="599" spans="1:31" s="1027" customFormat="1" x14ac:dyDescent="0.2">
      <c r="A599" s="1368"/>
      <c r="B599" s="1368"/>
      <c r="C599" s="1368"/>
      <c r="D599" s="1368"/>
      <c r="E599" s="1368"/>
      <c r="F599" s="1368"/>
      <c r="G599" s="1368"/>
      <c r="H599" s="1368"/>
      <c r="I599" s="1368"/>
      <c r="J599" s="1368"/>
      <c r="K599" s="1368"/>
      <c r="L599" s="1368"/>
      <c r="M599" s="1368"/>
      <c r="N599" s="1368"/>
      <c r="O599" s="1368"/>
      <c r="P599" s="1368"/>
      <c r="Q599" s="1368"/>
      <c r="R599" s="1368"/>
      <c r="S599" s="1368"/>
      <c r="T599" s="1368"/>
      <c r="U599" s="1368"/>
      <c r="V599" s="1368"/>
      <c r="W599" s="1368"/>
      <c r="X599" s="1368"/>
      <c r="Y599" s="1368"/>
      <c r="Z599" s="1368"/>
      <c r="AA599" s="1368"/>
      <c r="AB599" s="1368"/>
      <c r="AC599" s="1368"/>
      <c r="AD599" s="1368"/>
      <c r="AE599" s="1368"/>
    </row>
    <row r="600" spans="1:31" s="1027" customFormat="1" x14ac:dyDescent="0.2">
      <c r="A600" s="1368"/>
      <c r="B600" s="1368"/>
      <c r="C600" s="1368"/>
      <c r="D600" s="1368"/>
      <c r="E600" s="1368"/>
      <c r="F600" s="1368"/>
      <c r="G600" s="1368"/>
      <c r="H600" s="1368"/>
      <c r="I600" s="1368"/>
      <c r="J600" s="1368"/>
      <c r="K600" s="1368"/>
      <c r="L600" s="1368"/>
      <c r="M600" s="1368"/>
      <c r="N600" s="1368"/>
      <c r="O600" s="1368"/>
      <c r="P600" s="1368"/>
      <c r="Q600" s="1368"/>
      <c r="R600" s="1368"/>
      <c r="S600" s="1368"/>
      <c r="T600" s="1368"/>
      <c r="U600" s="1368"/>
      <c r="V600" s="1368"/>
      <c r="W600" s="1368"/>
      <c r="X600" s="1368"/>
      <c r="Y600" s="1368"/>
      <c r="Z600" s="1368"/>
      <c r="AA600" s="1368"/>
      <c r="AB600" s="1368"/>
      <c r="AC600" s="1368"/>
      <c r="AD600" s="1368"/>
      <c r="AE600" s="1368"/>
    </row>
    <row r="601" spans="1:31" s="1027" customFormat="1" x14ac:dyDescent="0.2">
      <c r="A601" s="1368"/>
      <c r="B601" s="1368"/>
      <c r="C601" s="1368"/>
      <c r="D601" s="1368"/>
      <c r="E601" s="1368"/>
      <c r="F601" s="1368"/>
      <c r="G601" s="1368"/>
      <c r="H601" s="1368"/>
      <c r="I601" s="1368"/>
      <c r="J601" s="1368"/>
      <c r="K601" s="1368"/>
      <c r="L601" s="1368"/>
      <c r="M601" s="1368"/>
      <c r="N601" s="1368"/>
      <c r="O601" s="1368"/>
      <c r="P601" s="1368"/>
      <c r="Q601" s="1368"/>
      <c r="R601" s="1368"/>
      <c r="S601" s="1368"/>
      <c r="T601" s="1368"/>
      <c r="U601" s="1368"/>
      <c r="V601" s="1368"/>
      <c r="W601" s="1368"/>
      <c r="X601" s="1368"/>
      <c r="Y601" s="1368"/>
      <c r="Z601" s="1368"/>
      <c r="AA601" s="1368"/>
      <c r="AB601" s="1368"/>
      <c r="AC601" s="1368"/>
      <c r="AD601" s="1368"/>
      <c r="AE601" s="1368"/>
    </row>
    <row r="602" spans="1:31" s="1027" customFormat="1" x14ac:dyDescent="0.2">
      <c r="A602" s="1368"/>
      <c r="B602" s="1368"/>
      <c r="C602" s="1368"/>
      <c r="D602" s="1368"/>
      <c r="E602" s="1368"/>
      <c r="F602" s="1368"/>
      <c r="G602" s="1368"/>
      <c r="H602" s="1368"/>
      <c r="I602" s="1368"/>
      <c r="J602" s="1368"/>
      <c r="K602" s="1368"/>
      <c r="L602" s="1368"/>
      <c r="M602" s="1368"/>
      <c r="N602" s="1368"/>
      <c r="O602" s="1368"/>
      <c r="P602" s="1368"/>
      <c r="Q602" s="1368"/>
      <c r="R602" s="1368"/>
      <c r="S602" s="1368"/>
      <c r="T602" s="1368"/>
      <c r="U602" s="1368"/>
      <c r="V602" s="1368"/>
      <c r="W602" s="1368"/>
      <c r="X602" s="1368"/>
      <c r="Y602" s="1368"/>
      <c r="Z602" s="1368"/>
      <c r="AA602" s="1368"/>
      <c r="AB602" s="1368"/>
      <c r="AC602" s="1368"/>
      <c r="AD602" s="1368"/>
      <c r="AE602" s="1368"/>
    </row>
    <row r="603" spans="1:31" s="1027" customFormat="1" x14ac:dyDescent="0.2">
      <c r="A603" s="1368"/>
      <c r="B603" s="1368"/>
      <c r="C603" s="1368"/>
      <c r="D603" s="1368"/>
      <c r="E603" s="1368"/>
      <c r="F603" s="1368"/>
      <c r="G603" s="1368"/>
      <c r="H603" s="1368"/>
      <c r="I603" s="1368"/>
      <c r="J603" s="1368"/>
      <c r="K603" s="1368"/>
      <c r="L603" s="1368"/>
      <c r="M603" s="1368"/>
      <c r="N603" s="1368"/>
      <c r="O603" s="1368"/>
      <c r="P603" s="1368"/>
      <c r="Q603" s="1368"/>
      <c r="R603" s="1368"/>
      <c r="S603" s="1368"/>
      <c r="T603" s="1368"/>
      <c r="U603" s="1368"/>
      <c r="V603" s="1368"/>
      <c r="W603" s="1368"/>
      <c r="X603" s="1368"/>
      <c r="Y603" s="1368"/>
      <c r="Z603" s="1368"/>
      <c r="AA603" s="1368"/>
      <c r="AB603" s="1368"/>
      <c r="AC603" s="1368"/>
      <c r="AD603" s="1368"/>
      <c r="AE603" s="1368"/>
    </row>
    <row r="604" spans="1:31" s="1027" customFormat="1" x14ac:dyDescent="0.2">
      <c r="A604" s="1368"/>
      <c r="B604" s="1368"/>
      <c r="C604" s="1368"/>
      <c r="D604" s="1368"/>
      <c r="E604" s="1368"/>
      <c r="F604" s="1368"/>
      <c r="G604" s="1368"/>
      <c r="H604" s="1368"/>
      <c r="I604" s="1368"/>
      <c r="J604" s="1368"/>
      <c r="K604" s="1368"/>
      <c r="L604" s="1368"/>
      <c r="M604" s="1368"/>
      <c r="N604" s="1368"/>
      <c r="O604" s="1368"/>
      <c r="P604" s="1368"/>
      <c r="Q604" s="1368"/>
      <c r="R604" s="1368"/>
      <c r="S604" s="1368"/>
      <c r="T604" s="1368"/>
      <c r="U604" s="1368"/>
      <c r="V604" s="1368"/>
      <c r="W604" s="1368"/>
      <c r="X604" s="1368"/>
      <c r="Y604" s="1368"/>
      <c r="Z604" s="1368"/>
      <c r="AA604" s="1368"/>
      <c r="AB604" s="1368"/>
      <c r="AC604" s="1368"/>
      <c r="AD604" s="1368"/>
      <c r="AE604" s="1368"/>
    </row>
    <row r="605" spans="1:31" s="1027" customFormat="1" x14ac:dyDescent="0.2">
      <c r="A605" s="1368"/>
      <c r="B605" s="1368"/>
      <c r="C605" s="1368"/>
      <c r="D605" s="1368"/>
      <c r="E605" s="1368"/>
      <c r="F605" s="1368"/>
      <c r="G605" s="1368"/>
      <c r="H605" s="1368"/>
      <c r="I605" s="1368"/>
      <c r="J605" s="1368"/>
      <c r="K605" s="1368"/>
      <c r="L605" s="1368"/>
      <c r="M605" s="1368"/>
      <c r="N605" s="1368"/>
      <c r="O605" s="1368"/>
      <c r="P605" s="1368"/>
      <c r="Q605" s="1368"/>
      <c r="R605" s="1368"/>
      <c r="S605" s="1368"/>
      <c r="T605" s="1368"/>
      <c r="U605" s="1368"/>
      <c r="V605" s="1368"/>
      <c r="W605" s="1368"/>
      <c r="X605" s="1368"/>
      <c r="Y605" s="1368"/>
      <c r="Z605" s="1368"/>
      <c r="AA605" s="1368"/>
      <c r="AB605" s="1368"/>
      <c r="AC605" s="1368"/>
      <c r="AD605" s="1368"/>
      <c r="AE605" s="1368"/>
    </row>
    <row r="606" spans="1:31" s="1027" customFormat="1" x14ac:dyDescent="0.2">
      <c r="A606" s="1368"/>
      <c r="B606" s="1368"/>
      <c r="C606" s="1368"/>
      <c r="D606" s="1368"/>
      <c r="E606" s="1368"/>
      <c r="F606" s="1368"/>
      <c r="G606" s="1368"/>
      <c r="H606" s="1368"/>
      <c r="I606" s="1368"/>
      <c r="J606" s="1368"/>
      <c r="K606" s="1368"/>
      <c r="L606" s="1368"/>
      <c r="M606" s="1368"/>
      <c r="N606" s="1368"/>
      <c r="O606" s="1368"/>
      <c r="P606" s="1368"/>
      <c r="Q606" s="1368"/>
      <c r="R606" s="1368"/>
      <c r="S606" s="1368"/>
      <c r="T606" s="1368"/>
      <c r="U606" s="1368"/>
      <c r="V606" s="1368"/>
      <c r="W606" s="1368"/>
      <c r="X606" s="1368"/>
      <c r="Y606" s="1368"/>
      <c r="Z606" s="1368"/>
      <c r="AA606" s="1368"/>
      <c r="AB606" s="1368"/>
      <c r="AC606" s="1368"/>
      <c r="AD606" s="1368"/>
      <c r="AE606" s="1368"/>
    </row>
    <row r="607" spans="1:31" s="1027" customFormat="1" x14ac:dyDescent="0.2">
      <c r="A607" s="1368"/>
      <c r="B607" s="1368"/>
      <c r="C607" s="1368"/>
      <c r="D607" s="1368"/>
      <c r="E607" s="1368"/>
      <c r="F607" s="1368"/>
      <c r="G607" s="1368"/>
      <c r="H607" s="1368"/>
      <c r="I607" s="1368"/>
      <c r="J607" s="1368"/>
      <c r="K607" s="1368"/>
      <c r="L607" s="1368"/>
      <c r="M607" s="1368"/>
      <c r="N607" s="1368"/>
      <c r="O607" s="1368"/>
      <c r="P607" s="1368"/>
      <c r="Q607" s="1368"/>
      <c r="R607" s="1368"/>
      <c r="S607" s="1368"/>
      <c r="T607" s="1368"/>
      <c r="U607" s="1368"/>
      <c r="V607" s="1368"/>
      <c r="W607" s="1368"/>
      <c r="X607" s="1368"/>
      <c r="Y607" s="1368"/>
      <c r="Z607" s="1368"/>
      <c r="AA607" s="1368"/>
      <c r="AB607" s="1368"/>
      <c r="AC607" s="1368"/>
      <c r="AD607" s="1368"/>
      <c r="AE607" s="1368"/>
    </row>
    <row r="608" spans="1:31" s="1027" customFormat="1" x14ac:dyDescent="0.2">
      <c r="A608" s="1368"/>
      <c r="B608" s="1368"/>
      <c r="C608" s="1368"/>
      <c r="D608" s="1368"/>
      <c r="E608" s="1368"/>
      <c r="F608" s="1368"/>
      <c r="G608" s="1368"/>
      <c r="H608" s="1368"/>
      <c r="I608" s="1368"/>
      <c r="J608" s="1368"/>
      <c r="K608" s="1368"/>
      <c r="L608" s="1368"/>
      <c r="M608" s="1368"/>
      <c r="N608" s="1368"/>
      <c r="O608" s="1368"/>
      <c r="P608" s="1368"/>
      <c r="Q608" s="1368"/>
      <c r="R608" s="1368"/>
      <c r="S608" s="1368"/>
      <c r="T608" s="1368"/>
      <c r="U608" s="1368"/>
      <c r="V608" s="1368"/>
      <c r="W608" s="1368"/>
      <c r="X608" s="1368"/>
      <c r="Y608" s="1368"/>
      <c r="Z608" s="1368"/>
      <c r="AA608" s="1368"/>
      <c r="AB608" s="1368"/>
      <c r="AC608" s="1368"/>
      <c r="AD608" s="1368"/>
      <c r="AE608" s="1368"/>
    </row>
    <row r="609" spans="1:31" s="1027" customFormat="1" x14ac:dyDescent="0.2">
      <c r="A609" s="1368"/>
      <c r="B609" s="1368"/>
      <c r="C609" s="1368"/>
      <c r="D609" s="1368"/>
      <c r="E609" s="1368"/>
      <c r="F609" s="1368"/>
      <c r="G609" s="1368"/>
      <c r="H609" s="1368"/>
      <c r="I609" s="1368"/>
      <c r="J609" s="1368"/>
      <c r="K609" s="1368"/>
      <c r="L609" s="1368"/>
      <c r="M609" s="1368"/>
      <c r="N609" s="1368"/>
      <c r="O609" s="1368"/>
      <c r="P609" s="1368"/>
      <c r="Q609" s="1368"/>
      <c r="R609" s="1368"/>
      <c r="S609" s="1368"/>
      <c r="T609" s="1368"/>
      <c r="U609" s="1368"/>
      <c r="V609" s="1368"/>
      <c r="W609" s="1368"/>
      <c r="X609" s="1368"/>
      <c r="Y609" s="1368"/>
      <c r="Z609" s="1368"/>
      <c r="AA609" s="1368"/>
      <c r="AB609" s="1368"/>
      <c r="AC609" s="1368"/>
      <c r="AD609" s="1368"/>
      <c r="AE609" s="1368"/>
    </row>
    <row r="610" spans="1:31" s="1027" customFormat="1" x14ac:dyDescent="0.2">
      <c r="A610" s="1368"/>
      <c r="B610" s="1368"/>
      <c r="C610" s="1368"/>
      <c r="D610" s="1368"/>
      <c r="E610" s="1368"/>
      <c r="F610" s="1368"/>
      <c r="G610" s="1368"/>
      <c r="H610" s="1368"/>
      <c r="I610" s="1368"/>
      <c r="J610" s="1368"/>
      <c r="K610" s="1368"/>
      <c r="L610" s="1368"/>
      <c r="M610" s="1368"/>
      <c r="N610" s="1368"/>
      <c r="O610" s="1368"/>
      <c r="P610" s="1368"/>
      <c r="Q610" s="1368"/>
      <c r="R610" s="1368"/>
      <c r="S610" s="1368"/>
      <c r="T610" s="1368"/>
      <c r="U610" s="1368"/>
      <c r="V610" s="1368"/>
      <c r="W610" s="1368"/>
      <c r="X610" s="1368"/>
      <c r="Y610" s="1368"/>
      <c r="Z610" s="1368"/>
      <c r="AA610" s="1368"/>
      <c r="AB610" s="1368"/>
      <c r="AC610" s="1368"/>
      <c r="AD610" s="1368"/>
      <c r="AE610" s="1368"/>
    </row>
    <row r="611" spans="1:31" s="1027" customFormat="1" x14ac:dyDescent="0.2">
      <c r="A611" s="1368"/>
      <c r="B611" s="1368"/>
      <c r="C611" s="1368"/>
      <c r="D611" s="1368"/>
      <c r="E611" s="1368"/>
      <c r="F611" s="1368"/>
      <c r="G611" s="1368"/>
      <c r="H611" s="1368"/>
      <c r="I611" s="1368"/>
      <c r="J611" s="1368"/>
      <c r="K611" s="1368"/>
      <c r="L611" s="1368"/>
      <c r="M611" s="1368"/>
      <c r="N611" s="1368"/>
      <c r="O611" s="1368"/>
      <c r="P611" s="1368"/>
      <c r="Q611" s="1368"/>
      <c r="R611" s="1368"/>
      <c r="S611" s="1368"/>
      <c r="T611" s="1368"/>
      <c r="U611" s="1368"/>
      <c r="V611" s="1368"/>
      <c r="W611" s="1368"/>
      <c r="X611" s="1368"/>
      <c r="Y611" s="1368"/>
      <c r="Z611" s="1368"/>
      <c r="AA611" s="1368"/>
      <c r="AB611" s="1368"/>
      <c r="AC611" s="1368"/>
      <c r="AD611" s="1368"/>
      <c r="AE611" s="1368"/>
    </row>
    <row r="612" spans="1:31" s="1027" customFormat="1" x14ac:dyDescent="0.2">
      <c r="A612" s="1368"/>
      <c r="B612" s="1368"/>
      <c r="C612" s="1368"/>
      <c r="D612" s="1368"/>
      <c r="E612" s="1368"/>
      <c r="F612" s="1368"/>
      <c r="G612" s="1368"/>
      <c r="H612" s="1368"/>
      <c r="I612" s="1368"/>
      <c r="J612" s="1368"/>
      <c r="K612" s="1368"/>
      <c r="L612" s="1368"/>
      <c r="M612" s="1368"/>
      <c r="N612" s="1368"/>
      <c r="O612" s="1368"/>
      <c r="P612" s="1368"/>
      <c r="Q612" s="1368"/>
      <c r="R612" s="1368"/>
      <c r="S612" s="1368"/>
      <c r="T612" s="1368"/>
      <c r="U612" s="1368"/>
      <c r="V612" s="1368"/>
      <c r="W612" s="1368"/>
      <c r="X612" s="1368"/>
      <c r="Y612" s="1368"/>
      <c r="Z612" s="1368"/>
      <c r="AA612" s="1368"/>
      <c r="AB612" s="1368"/>
      <c r="AC612" s="1368"/>
      <c r="AD612" s="1368"/>
      <c r="AE612" s="1368"/>
    </row>
    <row r="613" spans="1:31" s="1027" customFormat="1" x14ac:dyDescent="0.2">
      <c r="A613" s="1368"/>
      <c r="B613" s="1368"/>
      <c r="C613" s="1368"/>
      <c r="D613" s="1368"/>
      <c r="E613" s="1368"/>
      <c r="F613" s="1368"/>
      <c r="G613" s="1368"/>
      <c r="H613" s="1368"/>
      <c r="I613" s="1368"/>
      <c r="J613" s="1368"/>
      <c r="K613" s="1368"/>
      <c r="L613" s="1368"/>
      <c r="M613" s="1368"/>
      <c r="N613" s="1368"/>
      <c r="O613" s="1368"/>
      <c r="P613" s="1368"/>
      <c r="Q613" s="1368"/>
      <c r="R613" s="1368"/>
      <c r="S613" s="1368"/>
      <c r="T613" s="1368"/>
      <c r="U613" s="1368"/>
      <c r="V613" s="1368"/>
      <c r="W613" s="1368"/>
      <c r="X613" s="1368"/>
      <c r="Y613" s="1368"/>
      <c r="Z613" s="1368"/>
      <c r="AA613" s="1368"/>
      <c r="AB613" s="1368"/>
      <c r="AC613" s="1368"/>
      <c r="AD613" s="1368"/>
      <c r="AE613" s="1368"/>
    </row>
    <row r="614" spans="1:31" s="1027" customFormat="1" x14ac:dyDescent="0.2">
      <c r="A614" s="1368"/>
      <c r="B614" s="1368"/>
      <c r="C614" s="1368"/>
      <c r="D614" s="1368"/>
      <c r="E614" s="1368"/>
      <c r="F614" s="1368"/>
      <c r="G614" s="1368"/>
      <c r="H614" s="1368"/>
      <c r="I614" s="1368"/>
      <c r="J614" s="1368"/>
      <c r="K614" s="1368"/>
      <c r="L614" s="1368"/>
      <c r="M614" s="1368"/>
      <c r="N614" s="1368"/>
      <c r="O614" s="1368"/>
      <c r="P614" s="1368"/>
      <c r="Q614" s="1368"/>
      <c r="R614" s="1368"/>
      <c r="S614" s="1368"/>
      <c r="T614" s="1368"/>
      <c r="U614" s="1368"/>
      <c r="V614" s="1368"/>
      <c r="W614" s="1368"/>
      <c r="X614" s="1368"/>
      <c r="Y614" s="1368"/>
      <c r="Z614" s="1368"/>
      <c r="AA614" s="1368"/>
      <c r="AB614" s="1368"/>
      <c r="AC614" s="1368"/>
      <c r="AD614" s="1368"/>
      <c r="AE614" s="1368"/>
    </row>
    <row r="615" spans="1:31" s="1027" customFormat="1" x14ac:dyDescent="0.2">
      <c r="A615" s="1368"/>
      <c r="B615" s="1368"/>
      <c r="C615" s="1368"/>
      <c r="D615" s="1368"/>
      <c r="E615" s="1368"/>
      <c r="F615" s="1368"/>
      <c r="G615" s="1368"/>
      <c r="H615" s="1368"/>
      <c r="I615" s="1368"/>
      <c r="J615" s="1368"/>
      <c r="K615" s="1368"/>
      <c r="L615" s="1368"/>
      <c r="M615" s="1368"/>
      <c r="N615" s="1368"/>
      <c r="O615" s="1368"/>
      <c r="P615" s="1368"/>
      <c r="Q615" s="1368"/>
      <c r="R615" s="1368"/>
      <c r="S615" s="1368"/>
      <c r="T615" s="1368"/>
      <c r="U615" s="1368"/>
      <c r="V615" s="1368"/>
      <c r="W615" s="1368"/>
      <c r="X615" s="1368"/>
      <c r="Y615" s="1368"/>
      <c r="Z615" s="1368"/>
      <c r="AA615" s="1368"/>
      <c r="AB615" s="1368"/>
      <c r="AC615" s="1368"/>
      <c r="AD615" s="1368"/>
      <c r="AE615" s="1368"/>
    </row>
    <row r="616" spans="1:31" s="1027" customFormat="1" x14ac:dyDescent="0.2">
      <c r="A616" s="1368"/>
      <c r="B616" s="1368"/>
      <c r="C616" s="1368"/>
      <c r="D616" s="1368"/>
      <c r="E616" s="1368"/>
      <c r="F616" s="1368"/>
      <c r="G616" s="1368"/>
      <c r="H616" s="1368"/>
      <c r="I616" s="1368"/>
      <c r="J616" s="1368"/>
      <c r="K616" s="1368"/>
      <c r="L616" s="1368"/>
      <c r="M616" s="1368"/>
      <c r="N616" s="1368"/>
      <c r="O616" s="1368"/>
      <c r="P616" s="1368"/>
      <c r="Q616" s="1368"/>
      <c r="R616" s="1368"/>
      <c r="S616" s="1368"/>
      <c r="T616" s="1368"/>
      <c r="U616" s="1368"/>
      <c r="V616" s="1368"/>
      <c r="W616" s="1368"/>
      <c r="X616" s="1368"/>
      <c r="Y616" s="1368"/>
      <c r="Z616" s="1368"/>
      <c r="AA616" s="1368"/>
      <c r="AB616" s="1368"/>
      <c r="AC616" s="1368"/>
      <c r="AD616" s="1368"/>
      <c r="AE616" s="1368"/>
    </row>
    <row r="617" spans="1:31" s="1027" customFormat="1" x14ac:dyDescent="0.2">
      <c r="A617" s="1368"/>
      <c r="B617" s="1368"/>
      <c r="C617" s="1368"/>
      <c r="D617" s="1368"/>
      <c r="E617" s="1368"/>
      <c r="F617" s="1368"/>
      <c r="G617" s="1368"/>
      <c r="H617" s="1368"/>
      <c r="I617" s="1368"/>
      <c r="J617" s="1368"/>
      <c r="K617" s="1368"/>
      <c r="L617" s="1368"/>
      <c r="M617" s="1368"/>
      <c r="N617" s="1368"/>
      <c r="O617" s="1368"/>
      <c r="P617" s="1368"/>
      <c r="Q617" s="1368"/>
      <c r="R617" s="1368"/>
      <c r="S617" s="1368"/>
      <c r="T617" s="1368"/>
      <c r="U617" s="1368"/>
      <c r="V617" s="1368"/>
      <c r="W617" s="1368"/>
      <c r="X617" s="1368"/>
      <c r="Y617" s="1368"/>
      <c r="Z617" s="1368"/>
      <c r="AA617" s="1368"/>
      <c r="AB617" s="1368"/>
      <c r="AC617" s="1368"/>
      <c r="AD617" s="1368"/>
      <c r="AE617" s="1368"/>
    </row>
    <row r="618" spans="1:31" s="1027" customFormat="1" x14ac:dyDescent="0.2">
      <c r="A618" s="1368"/>
      <c r="B618" s="1368"/>
      <c r="C618" s="1368"/>
      <c r="D618" s="1368"/>
      <c r="E618" s="1368"/>
      <c r="F618" s="1368"/>
      <c r="G618" s="1368"/>
      <c r="H618" s="1368"/>
      <c r="I618" s="1368"/>
      <c r="J618" s="1368"/>
      <c r="K618" s="1368"/>
      <c r="L618" s="1368"/>
      <c r="M618" s="1368"/>
      <c r="N618" s="1368"/>
      <c r="O618" s="1368"/>
      <c r="P618" s="1368"/>
      <c r="Q618" s="1368"/>
      <c r="R618" s="1368"/>
      <c r="S618" s="1368"/>
      <c r="T618" s="1368"/>
      <c r="U618" s="1368"/>
      <c r="V618" s="1368"/>
      <c r="W618" s="1368"/>
      <c r="X618" s="1368"/>
      <c r="Y618" s="1368"/>
      <c r="Z618" s="1368"/>
      <c r="AA618" s="1368"/>
      <c r="AB618" s="1368"/>
      <c r="AC618" s="1368"/>
      <c r="AD618" s="1368"/>
      <c r="AE618" s="1368"/>
    </row>
    <row r="619" spans="1:31" s="1027" customFormat="1" x14ac:dyDescent="0.2">
      <c r="A619" s="1368"/>
      <c r="B619" s="1368"/>
      <c r="C619" s="1368"/>
      <c r="D619" s="1368"/>
      <c r="E619" s="1368"/>
      <c r="F619" s="1368"/>
      <c r="G619" s="1368"/>
      <c r="H619" s="1368"/>
      <c r="I619" s="1368"/>
      <c r="J619" s="1368"/>
      <c r="K619" s="1368"/>
      <c r="L619" s="1368"/>
      <c r="M619" s="1368"/>
      <c r="N619" s="1368"/>
      <c r="O619" s="1368"/>
      <c r="P619" s="1368"/>
      <c r="Q619" s="1368"/>
      <c r="R619" s="1368"/>
      <c r="S619" s="1368"/>
      <c r="T619" s="1368"/>
      <c r="U619" s="1368"/>
      <c r="V619" s="1368"/>
      <c r="W619" s="1368"/>
      <c r="X619" s="1368"/>
      <c r="Y619" s="1368"/>
      <c r="Z619" s="1368"/>
      <c r="AA619" s="1368"/>
      <c r="AB619" s="1368"/>
      <c r="AC619" s="1368"/>
      <c r="AD619" s="1368"/>
      <c r="AE619" s="1368"/>
    </row>
    <row r="620" spans="1:31" s="1027" customFormat="1" x14ac:dyDescent="0.2">
      <c r="A620" s="1368"/>
      <c r="B620" s="1368"/>
      <c r="C620" s="1368"/>
      <c r="D620" s="1368"/>
      <c r="E620" s="1368"/>
      <c r="F620" s="1368"/>
      <c r="G620" s="1368"/>
      <c r="H620" s="1368"/>
      <c r="I620" s="1368"/>
      <c r="J620" s="1368"/>
      <c r="K620" s="1368"/>
      <c r="L620" s="1368"/>
      <c r="M620" s="1368"/>
      <c r="N620" s="1368"/>
      <c r="O620" s="1368"/>
      <c r="P620" s="1368"/>
      <c r="Q620" s="1368"/>
      <c r="R620" s="1368"/>
      <c r="S620" s="1368"/>
      <c r="T620" s="1368"/>
      <c r="U620" s="1368"/>
      <c r="V620" s="1368"/>
      <c r="W620" s="1368"/>
      <c r="X620" s="1368"/>
      <c r="Y620" s="1368"/>
      <c r="Z620" s="1368"/>
      <c r="AA620" s="1368"/>
      <c r="AB620" s="1368"/>
      <c r="AC620" s="1368"/>
      <c r="AD620" s="1368"/>
      <c r="AE620" s="1368"/>
    </row>
    <row r="621" spans="1:31" s="1027" customFormat="1" x14ac:dyDescent="0.2">
      <c r="A621" s="1368"/>
      <c r="B621" s="1368"/>
      <c r="C621" s="1368"/>
      <c r="D621" s="1368"/>
      <c r="E621" s="1368"/>
      <c r="F621" s="1368"/>
      <c r="G621" s="1368"/>
      <c r="H621" s="1368"/>
      <c r="I621" s="1368"/>
      <c r="J621" s="1368"/>
      <c r="K621" s="1368"/>
      <c r="L621" s="1368"/>
      <c r="M621" s="1368"/>
      <c r="N621" s="1368"/>
      <c r="O621" s="1368"/>
      <c r="P621" s="1368"/>
      <c r="Q621" s="1368"/>
      <c r="R621" s="1368"/>
      <c r="S621" s="1368"/>
      <c r="T621" s="1368"/>
      <c r="U621" s="1368"/>
      <c r="V621" s="1368"/>
      <c r="W621" s="1368"/>
      <c r="X621" s="1368"/>
      <c r="Y621" s="1368"/>
      <c r="Z621" s="1368"/>
      <c r="AA621" s="1368"/>
      <c r="AB621" s="1368"/>
      <c r="AC621" s="1368"/>
      <c r="AD621" s="1368"/>
      <c r="AE621" s="1368"/>
    </row>
    <row r="622" spans="1:31" s="1027" customFormat="1" x14ac:dyDescent="0.2">
      <c r="A622" s="1368"/>
      <c r="B622" s="1368"/>
      <c r="C622" s="1368"/>
      <c r="D622" s="1368"/>
      <c r="E622" s="1368"/>
      <c r="F622" s="1368"/>
      <c r="G622" s="1368"/>
      <c r="H622" s="1368"/>
      <c r="I622" s="1368"/>
      <c r="J622" s="1368"/>
      <c r="K622" s="1368"/>
      <c r="L622" s="1368"/>
      <c r="M622" s="1368"/>
      <c r="N622" s="1368"/>
      <c r="O622" s="1368"/>
      <c r="P622" s="1368"/>
      <c r="Q622" s="1368"/>
      <c r="R622" s="1368"/>
      <c r="S622" s="1368"/>
      <c r="T622" s="1368"/>
      <c r="U622" s="1368"/>
      <c r="V622" s="1368"/>
      <c r="W622" s="1368"/>
      <c r="X622" s="1368"/>
      <c r="Y622" s="1368"/>
      <c r="Z622" s="1368"/>
      <c r="AA622" s="1368"/>
      <c r="AB622" s="1368"/>
      <c r="AC622" s="1368"/>
      <c r="AD622" s="1368"/>
      <c r="AE622" s="1368"/>
    </row>
    <row r="623" spans="1:31" s="1027" customFormat="1" x14ac:dyDescent="0.2">
      <c r="A623" s="1368"/>
      <c r="B623" s="1368"/>
      <c r="C623" s="1368"/>
      <c r="D623" s="1368"/>
      <c r="E623" s="1368"/>
      <c r="F623" s="1368"/>
      <c r="G623" s="1368"/>
      <c r="H623" s="1368"/>
      <c r="I623" s="1368"/>
      <c r="J623" s="1368"/>
      <c r="K623" s="1368"/>
      <c r="L623" s="1368"/>
      <c r="M623" s="1368"/>
      <c r="N623" s="1368"/>
      <c r="O623" s="1368"/>
      <c r="P623" s="1368"/>
      <c r="Q623" s="1368"/>
      <c r="R623" s="1368"/>
      <c r="S623" s="1368"/>
      <c r="T623" s="1368"/>
      <c r="U623" s="1368"/>
      <c r="V623" s="1368"/>
      <c r="W623" s="1368"/>
      <c r="X623" s="1368"/>
      <c r="Y623" s="1368"/>
      <c r="Z623" s="1368"/>
      <c r="AA623" s="1368"/>
      <c r="AB623" s="1368"/>
      <c r="AC623" s="1368"/>
      <c r="AD623" s="1368"/>
      <c r="AE623" s="1368"/>
    </row>
    <row r="624" spans="1:31" s="1027" customFormat="1" x14ac:dyDescent="0.2">
      <c r="A624" s="1368"/>
      <c r="B624" s="1368"/>
      <c r="C624" s="1368"/>
      <c r="D624" s="1368"/>
      <c r="E624" s="1368"/>
      <c r="F624" s="1368"/>
      <c r="G624" s="1368"/>
      <c r="H624" s="1368"/>
      <c r="I624" s="1368"/>
      <c r="J624" s="1368"/>
      <c r="K624" s="1368"/>
      <c r="L624" s="1368"/>
      <c r="M624" s="1368"/>
      <c r="N624" s="1368"/>
      <c r="O624" s="1368"/>
      <c r="P624" s="1368"/>
      <c r="Q624" s="1368"/>
      <c r="R624" s="1368"/>
      <c r="S624" s="1368"/>
      <c r="T624" s="1368"/>
      <c r="U624" s="1368"/>
      <c r="V624" s="1368"/>
      <c r="W624" s="1368"/>
      <c r="X624" s="1368"/>
      <c r="Y624" s="1368"/>
      <c r="Z624" s="1368"/>
      <c r="AA624" s="1368"/>
      <c r="AB624" s="1368"/>
      <c r="AC624" s="1368"/>
      <c r="AD624" s="1368"/>
      <c r="AE624" s="1368"/>
    </row>
    <row r="625" spans="1:31" s="1027" customFormat="1" x14ac:dyDescent="0.2">
      <c r="A625" s="1368"/>
      <c r="B625" s="1368"/>
      <c r="C625" s="1368"/>
      <c r="D625" s="1368"/>
      <c r="E625" s="1368"/>
      <c r="F625" s="1368"/>
      <c r="G625" s="1368"/>
      <c r="H625" s="1368"/>
      <c r="I625" s="1368"/>
      <c r="J625" s="1368"/>
      <c r="K625" s="1368"/>
      <c r="L625" s="1368"/>
      <c r="M625" s="1368"/>
      <c r="N625" s="1368"/>
      <c r="O625" s="1368"/>
      <c r="P625" s="1368"/>
      <c r="Q625" s="1368"/>
      <c r="R625" s="1368"/>
      <c r="S625" s="1368"/>
      <c r="T625" s="1368"/>
      <c r="U625" s="1368"/>
      <c r="V625" s="1368"/>
      <c r="W625" s="1368"/>
      <c r="X625" s="1368"/>
      <c r="Y625" s="1368"/>
      <c r="Z625" s="1368"/>
      <c r="AA625" s="1368"/>
      <c r="AB625" s="1368"/>
      <c r="AC625" s="1368"/>
      <c r="AD625" s="1368"/>
      <c r="AE625" s="1368"/>
    </row>
    <row r="626" spans="1:31" s="1027" customFormat="1" x14ac:dyDescent="0.2">
      <c r="A626" s="1368"/>
      <c r="B626" s="1368"/>
      <c r="C626" s="1368"/>
      <c r="D626" s="1368"/>
      <c r="E626" s="1368"/>
      <c r="F626" s="1368"/>
      <c r="G626" s="1368"/>
      <c r="H626" s="1368"/>
      <c r="I626" s="1368"/>
      <c r="J626" s="1368"/>
      <c r="K626" s="1368"/>
      <c r="L626" s="1368"/>
      <c r="M626" s="1368"/>
      <c r="N626" s="1368"/>
      <c r="O626" s="1368"/>
      <c r="P626" s="1368"/>
      <c r="Q626" s="1368"/>
      <c r="R626" s="1368"/>
      <c r="S626" s="1368"/>
      <c r="T626" s="1368"/>
      <c r="U626" s="1368"/>
      <c r="V626" s="1368"/>
      <c r="W626" s="1368"/>
      <c r="X626" s="1368"/>
      <c r="Y626" s="1368"/>
      <c r="Z626" s="1368"/>
      <c r="AA626" s="1368"/>
      <c r="AB626" s="1368"/>
      <c r="AC626" s="1368"/>
      <c r="AD626" s="1368"/>
      <c r="AE626" s="1368"/>
    </row>
    <row r="627" spans="1:31" s="1027" customFormat="1" x14ac:dyDescent="0.2">
      <c r="A627" s="1368"/>
      <c r="B627" s="1368"/>
      <c r="C627" s="1368"/>
      <c r="D627" s="1368"/>
      <c r="E627" s="1368"/>
      <c r="F627" s="1368"/>
      <c r="G627" s="1368"/>
      <c r="H627" s="1368"/>
      <c r="I627" s="1368"/>
      <c r="J627" s="1368"/>
      <c r="K627" s="1368"/>
      <c r="L627" s="1368"/>
      <c r="M627" s="1368"/>
      <c r="N627" s="1368"/>
      <c r="O627" s="1368"/>
      <c r="P627" s="1368"/>
      <c r="Q627" s="1368"/>
      <c r="R627" s="1368"/>
      <c r="S627" s="1368"/>
      <c r="T627" s="1368"/>
      <c r="U627" s="1368"/>
      <c r="V627" s="1368"/>
      <c r="W627" s="1368"/>
      <c r="X627" s="1368"/>
      <c r="Y627" s="1368"/>
      <c r="Z627" s="1368"/>
      <c r="AA627" s="1368"/>
      <c r="AB627" s="1368"/>
      <c r="AC627" s="1368"/>
      <c r="AD627" s="1368"/>
      <c r="AE627" s="1368"/>
    </row>
    <row r="628" spans="1:31" s="1027" customFormat="1" x14ac:dyDescent="0.2">
      <c r="A628" s="1368"/>
      <c r="B628" s="1368"/>
      <c r="C628" s="1368"/>
      <c r="D628" s="1368"/>
      <c r="E628" s="1368"/>
      <c r="F628" s="1368"/>
      <c r="G628" s="1368"/>
      <c r="H628" s="1368"/>
      <c r="I628" s="1368"/>
      <c r="J628" s="1368"/>
      <c r="K628" s="1368"/>
      <c r="L628" s="1368"/>
      <c r="M628" s="1368"/>
      <c r="N628" s="1368"/>
      <c r="O628" s="1368"/>
      <c r="P628" s="1368"/>
      <c r="Q628" s="1368"/>
      <c r="R628" s="1368"/>
      <c r="S628" s="1368"/>
      <c r="T628" s="1368"/>
      <c r="U628" s="1368"/>
      <c r="V628" s="1368"/>
      <c r="W628" s="1368"/>
      <c r="X628" s="1368"/>
      <c r="Y628" s="1368"/>
      <c r="Z628" s="1368"/>
      <c r="AA628" s="1368"/>
      <c r="AB628" s="1368"/>
      <c r="AC628" s="1368"/>
      <c r="AD628" s="1368"/>
      <c r="AE628" s="1368"/>
    </row>
    <row r="629" spans="1:31" s="1027" customFormat="1" x14ac:dyDescent="0.2">
      <c r="A629" s="1368"/>
      <c r="B629" s="1368"/>
      <c r="C629" s="1368"/>
      <c r="D629" s="1368"/>
      <c r="E629" s="1368"/>
      <c r="F629" s="1368"/>
      <c r="G629" s="1368"/>
      <c r="H629" s="1368"/>
      <c r="I629" s="1368"/>
      <c r="J629" s="1368"/>
      <c r="K629" s="1368"/>
      <c r="L629" s="1368"/>
      <c r="M629" s="1368"/>
      <c r="N629" s="1368"/>
      <c r="O629" s="1368"/>
      <c r="P629" s="1368"/>
      <c r="Q629" s="1368"/>
      <c r="R629" s="1368"/>
      <c r="S629" s="1368"/>
      <c r="T629" s="1368"/>
      <c r="U629" s="1368"/>
      <c r="V629" s="1368"/>
      <c r="W629" s="1368"/>
      <c r="X629" s="1368"/>
      <c r="Y629" s="1368"/>
      <c r="Z629" s="1368"/>
      <c r="AA629" s="1368"/>
      <c r="AB629" s="1368"/>
      <c r="AC629" s="1368"/>
      <c r="AD629" s="1368"/>
      <c r="AE629" s="1368"/>
    </row>
    <row r="630" spans="1:31" s="1027" customFormat="1" x14ac:dyDescent="0.2">
      <c r="A630" s="1368"/>
      <c r="B630" s="1368"/>
      <c r="C630" s="1368"/>
      <c r="D630" s="1368"/>
      <c r="E630" s="1368"/>
      <c r="F630" s="1368"/>
      <c r="G630" s="1368"/>
      <c r="H630" s="1368"/>
      <c r="I630" s="1368"/>
      <c r="J630" s="1368"/>
      <c r="K630" s="1368"/>
      <c r="L630" s="1368"/>
      <c r="M630" s="1368"/>
      <c r="N630" s="1368"/>
      <c r="O630" s="1368"/>
      <c r="P630" s="1368"/>
      <c r="Q630" s="1368"/>
      <c r="R630" s="1368"/>
      <c r="S630" s="1368"/>
      <c r="T630" s="1368"/>
      <c r="U630" s="1368"/>
      <c r="V630" s="1368"/>
      <c r="W630" s="1368"/>
      <c r="X630" s="1368"/>
      <c r="Y630" s="1368"/>
      <c r="Z630" s="1368"/>
      <c r="AA630" s="1368"/>
      <c r="AB630" s="1368"/>
      <c r="AC630" s="1368"/>
      <c r="AD630" s="1368"/>
      <c r="AE630" s="1368"/>
    </row>
    <row r="631" spans="1:31" s="1027" customFormat="1" x14ac:dyDescent="0.2">
      <c r="A631" s="1368"/>
      <c r="B631" s="1368"/>
      <c r="C631" s="1368"/>
      <c r="D631" s="1368"/>
      <c r="E631" s="1368"/>
      <c r="F631" s="1368"/>
      <c r="G631" s="1368"/>
      <c r="H631" s="1368"/>
      <c r="I631" s="1368"/>
      <c r="J631" s="1368"/>
      <c r="K631" s="1368"/>
      <c r="L631" s="1368"/>
      <c r="M631" s="1368"/>
      <c r="N631" s="1368"/>
      <c r="O631" s="1368"/>
      <c r="P631" s="1368"/>
      <c r="Q631" s="1368"/>
      <c r="R631" s="1368"/>
      <c r="S631" s="1368"/>
      <c r="T631" s="1368"/>
      <c r="U631" s="1368"/>
      <c r="V631" s="1368"/>
      <c r="W631" s="1368"/>
      <c r="X631" s="1368"/>
      <c r="Y631" s="1368"/>
      <c r="Z631" s="1368"/>
      <c r="AA631" s="1368"/>
      <c r="AB631" s="1368"/>
      <c r="AC631" s="1368"/>
      <c r="AD631" s="1368"/>
      <c r="AE631" s="1368"/>
    </row>
    <row r="632" spans="1:31" s="1027" customFormat="1" x14ac:dyDescent="0.2">
      <c r="A632" s="1368"/>
      <c r="B632" s="1368"/>
      <c r="C632" s="1368"/>
      <c r="D632" s="1368"/>
      <c r="E632" s="1368"/>
      <c r="F632" s="1368"/>
      <c r="G632" s="1368"/>
      <c r="H632" s="1368"/>
      <c r="I632" s="1368"/>
      <c r="J632" s="1368"/>
      <c r="K632" s="1368"/>
      <c r="L632" s="1368"/>
      <c r="M632" s="1368"/>
      <c r="N632" s="1368"/>
      <c r="O632" s="1368"/>
      <c r="P632" s="1368"/>
      <c r="Q632" s="1368"/>
      <c r="R632" s="1368"/>
      <c r="S632" s="1368"/>
      <c r="T632" s="1368"/>
      <c r="U632" s="1368"/>
      <c r="V632" s="1368"/>
      <c r="W632" s="1368"/>
      <c r="X632" s="1368"/>
      <c r="Y632" s="1368"/>
      <c r="Z632" s="1368"/>
      <c r="AA632" s="1368"/>
      <c r="AB632" s="1368"/>
      <c r="AC632" s="1368"/>
      <c r="AD632" s="1368"/>
      <c r="AE632" s="1368"/>
    </row>
    <row r="633" spans="1:31" s="1027" customFormat="1" x14ac:dyDescent="0.2">
      <c r="A633" s="1368"/>
      <c r="B633" s="1368"/>
      <c r="C633" s="1368"/>
      <c r="D633" s="1368"/>
      <c r="E633" s="1368"/>
      <c r="F633" s="1368"/>
      <c r="G633" s="1368"/>
      <c r="H633" s="1368"/>
      <c r="I633" s="1368"/>
      <c r="J633" s="1368"/>
      <c r="K633" s="1368"/>
      <c r="L633" s="1368"/>
      <c r="M633" s="1368"/>
      <c r="N633" s="1368"/>
      <c r="O633" s="1368"/>
      <c r="P633" s="1368"/>
      <c r="Q633" s="1368"/>
      <c r="R633" s="1368"/>
      <c r="S633" s="1368"/>
      <c r="T633" s="1368"/>
      <c r="U633" s="1368"/>
      <c r="V633" s="1368"/>
      <c r="W633" s="1368"/>
      <c r="X633" s="1368"/>
      <c r="Y633" s="1368"/>
      <c r="Z633" s="1368"/>
      <c r="AA633" s="1368"/>
      <c r="AB633" s="1368"/>
      <c r="AC633" s="1368"/>
      <c r="AD633" s="1368"/>
      <c r="AE633" s="1368"/>
    </row>
    <row r="634" spans="1:31" s="1027" customFormat="1" x14ac:dyDescent="0.2">
      <c r="A634" s="1368"/>
      <c r="B634" s="1368"/>
      <c r="C634" s="1368"/>
      <c r="D634" s="1368"/>
      <c r="E634" s="1368"/>
      <c r="F634" s="1368"/>
      <c r="G634" s="1368"/>
      <c r="H634" s="1368"/>
      <c r="I634" s="1368"/>
      <c r="J634" s="1368"/>
      <c r="K634" s="1368"/>
      <c r="L634" s="1368"/>
      <c r="M634" s="1368"/>
      <c r="N634" s="1368"/>
      <c r="O634" s="1368"/>
      <c r="P634" s="1368"/>
      <c r="Q634" s="1368"/>
      <c r="R634" s="1368"/>
      <c r="S634" s="1368"/>
      <c r="T634" s="1368"/>
      <c r="U634" s="1368"/>
      <c r="V634" s="1368"/>
      <c r="W634" s="1368"/>
      <c r="X634" s="1368"/>
      <c r="Y634" s="1368"/>
      <c r="Z634" s="1368"/>
      <c r="AA634" s="1368"/>
      <c r="AB634" s="1368"/>
      <c r="AC634" s="1368"/>
      <c r="AD634" s="1368"/>
      <c r="AE634" s="1368"/>
    </row>
    <row r="635" spans="1:31" s="1027" customFormat="1" x14ac:dyDescent="0.2">
      <c r="A635" s="1368"/>
      <c r="B635" s="1368"/>
      <c r="C635" s="1368"/>
      <c r="D635" s="1368"/>
      <c r="E635" s="1368"/>
      <c r="F635" s="1368"/>
      <c r="G635" s="1368"/>
      <c r="H635" s="1368"/>
      <c r="I635" s="1368"/>
      <c r="J635" s="1368"/>
      <c r="K635" s="1368"/>
      <c r="L635" s="1368"/>
      <c r="M635" s="1368"/>
      <c r="N635" s="1368"/>
      <c r="O635" s="1368"/>
      <c r="P635" s="1368"/>
      <c r="Q635" s="1368"/>
      <c r="R635" s="1368"/>
      <c r="S635" s="1368"/>
      <c r="T635" s="1368"/>
      <c r="U635" s="1368"/>
      <c r="V635" s="1368"/>
      <c r="W635" s="1368"/>
      <c r="X635" s="1368"/>
      <c r="Y635" s="1368"/>
      <c r="Z635" s="1368"/>
      <c r="AA635" s="1368"/>
      <c r="AB635" s="1368"/>
      <c r="AC635" s="1368"/>
      <c r="AD635" s="1368"/>
      <c r="AE635" s="1368"/>
    </row>
    <row r="636" spans="1:31" s="1027" customFormat="1" x14ac:dyDescent="0.2">
      <c r="A636" s="1368"/>
      <c r="B636" s="1368"/>
      <c r="C636" s="1368"/>
      <c r="D636" s="1368"/>
      <c r="E636" s="1368"/>
      <c r="F636" s="1368"/>
      <c r="G636" s="1368"/>
      <c r="H636" s="1368"/>
      <c r="I636" s="1368"/>
      <c r="J636" s="1368"/>
      <c r="K636" s="1368"/>
      <c r="L636" s="1368"/>
      <c r="M636" s="1368"/>
      <c r="N636" s="1368"/>
      <c r="O636" s="1368"/>
      <c r="P636" s="1368"/>
      <c r="Q636" s="1368"/>
      <c r="R636" s="1368"/>
      <c r="S636" s="1368"/>
      <c r="T636" s="1368"/>
      <c r="U636" s="1368"/>
      <c r="V636" s="1368"/>
      <c r="W636" s="1368"/>
      <c r="X636" s="1368"/>
      <c r="Y636" s="1368"/>
      <c r="Z636" s="1368"/>
      <c r="AA636" s="1368"/>
      <c r="AB636" s="1368"/>
      <c r="AC636" s="1368"/>
      <c r="AD636" s="1368"/>
      <c r="AE636" s="1368"/>
    </row>
    <row r="637" spans="1:31" s="1027" customFormat="1" x14ac:dyDescent="0.2">
      <c r="A637" s="1368"/>
      <c r="B637" s="1368"/>
      <c r="C637" s="1368"/>
      <c r="D637" s="1368"/>
      <c r="E637" s="1368"/>
      <c r="F637" s="1368"/>
      <c r="G637" s="1368"/>
      <c r="H637" s="1368"/>
      <c r="I637" s="1368"/>
      <c r="J637" s="1368"/>
      <c r="K637" s="1368"/>
      <c r="L637" s="1368"/>
      <c r="M637" s="1368"/>
      <c r="N637" s="1368"/>
      <c r="O637" s="1368"/>
      <c r="P637" s="1368"/>
      <c r="Q637" s="1368"/>
      <c r="R637" s="1368"/>
      <c r="S637" s="1368"/>
      <c r="T637" s="1368"/>
      <c r="U637" s="1368"/>
      <c r="V637" s="1368"/>
      <c r="W637" s="1368"/>
      <c r="X637" s="1368"/>
      <c r="Y637" s="1368"/>
      <c r="Z637" s="1368"/>
      <c r="AA637" s="1368"/>
      <c r="AB637" s="1368"/>
      <c r="AC637" s="1368"/>
      <c r="AD637" s="1368"/>
      <c r="AE637" s="1368"/>
    </row>
    <row r="638" spans="1:31" s="1027" customFormat="1" x14ac:dyDescent="0.2">
      <c r="A638" s="1368"/>
      <c r="B638" s="1368"/>
      <c r="C638" s="1368"/>
      <c r="D638" s="1368"/>
      <c r="E638" s="1368"/>
      <c r="F638" s="1368"/>
      <c r="G638" s="1368"/>
      <c r="H638" s="1368"/>
      <c r="I638" s="1368"/>
      <c r="J638" s="1368"/>
      <c r="K638" s="1368"/>
      <c r="L638" s="1368"/>
      <c r="M638" s="1368"/>
      <c r="N638" s="1368"/>
      <c r="O638" s="1368"/>
      <c r="P638" s="1368"/>
      <c r="Q638" s="1368"/>
      <c r="R638" s="1368"/>
      <c r="S638" s="1368"/>
      <c r="T638" s="1368"/>
      <c r="U638" s="1368"/>
      <c r="V638" s="1368"/>
      <c r="W638" s="1368"/>
      <c r="X638" s="1368"/>
      <c r="Y638" s="1368"/>
      <c r="Z638" s="1368"/>
      <c r="AA638" s="1368"/>
      <c r="AB638" s="1368"/>
      <c r="AC638" s="1368"/>
      <c r="AD638" s="1368"/>
      <c r="AE638" s="1368"/>
    </row>
    <row r="639" spans="1:31" s="1027" customFormat="1" x14ac:dyDescent="0.2">
      <c r="A639" s="1368"/>
      <c r="B639" s="1368"/>
      <c r="C639" s="1368"/>
      <c r="D639" s="1368"/>
      <c r="E639" s="1368"/>
      <c r="F639" s="1368"/>
      <c r="G639" s="1368"/>
      <c r="H639" s="1368"/>
      <c r="I639" s="1368"/>
      <c r="J639" s="1368"/>
      <c r="K639" s="1368"/>
      <c r="L639" s="1368"/>
      <c r="M639" s="1368"/>
      <c r="N639" s="1368"/>
      <c r="O639" s="1368"/>
      <c r="P639" s="1368"/>
      <c r="Q639" s="1368"/>
      <c r="R639" s="1368"/>
      <c r="S639" s="1368"/>
      <c r="T639" s="1368"/>
      <c r="U639" s="1368"/>
      <c r="V639" s="1368"/>
      <c r="W639" s="1368"/>
      <c r="X639" s="1368"/>
      <c r="Y639" s="1368"/>
      <c r="Z639" s="1368"/>
      <c r="AA639" s="1368"/>
      <c r="AB639" s="1368"/>
      <c r="AC639" s="1368"/>
      <c r="AD639" s="1368"/>
      <c r="AE639" s="1368"/>
    </row>
    <row r="640" spans="1:31" s="1027" customFormat="1" x14ac:dyDescent="0.2">
      <c r="A640" s="1368"/>
      <c r="B640" s="1368"/>
      <c r="C640" s="1368"/>
      <c r="D640" s="1368"/>
      <c r="E640" s="1368"/>
      <c r="F640" s="1368"/>
      <c r="G640" s="1368"/>
      <c r="H640" s="1368"/>
      <c r="I640" s="1368"/>
      <c r="J640" s="1368"/>
      <c r="K640" s="1368"/>
      <c r="L640" s="1368"/>
      <c r="M640" s="1368"/>
      <c r="N640" s="1368"/>
      <c r="O640" s="1368"/>
      <c r="P640" s="1368"/>
      <c r="Q640" s="1368"/>
      <c r="R640" s="1368"/>
      <c r="S640" s="1368"/>
      <c r="T640" s="1368"/>
      <c r="U640" s="1368"/>
      <c r="V640" s="1368"/>
      <c r="W640" s="1368"/>
      <c r="X640" s="1368"/>
      <c r="Y640" s="1368"/>
      <c r="Z640" s="1368"/>
      <c r="AA640" s="1368"/>
      <c r="AB640" s="1368"/>
      <c r="AC640" s="1368"/>
      <c r="AD640" s="1368"/>
      <c r="AE640" s="1368"/>
    </row>
    <row r="641" spans="1:31" s="1027" customFormat="1" x14ac:dyDescent="0.2">
      <c r="A641" s="1368"/>
      <c r="B641" s="1368"/>
      <c r="C641" s="1368"/>
      <c r="D641" s="1368"/>
      <c r="E641" s="1368"/>
      <c r="F641" s="1368"/>
      <c r="G641" s="1368"/>
      <c r="H641" s="1368"/>
      <c r="I641" s="1368"/>
      <c r="J641" s="1368"/>
      <c r="K641" s="1368"/>
      <c r="L641" s="1368"/>
      <c r="M641" s="1368"/>
      <c r="N641" s="1368"/>
      <c r="O641" s="1368"/>
      <c r="P641" s="1368"/>
      <c r="Q641" s="1368"/>
      <c r="R641" s="1368"/>
      <c r="S641" s="1368"/>
      <c r="T641" s="1368"/>
      <c r="U641" s="1368"/>
      <c r="V641" s="1368"/>
      <c r="W641" s="1368"/>
      <c r="X641" s="1368"/>
      <c r="Y641" s="1368"/>
      <c r="Z641" s="1368"/>
      <c r="AA641" s="1368"/>
      <c r="AB641" s="1368"/>
      <c r="AC641" s="1368"/>
      <c r="AD641" s="1368"/>
      <c r="AE641" s="1368"/>
    </row>
    <row r="642" spans="1:31" s="1027" customFormat="1" x14ac:dyDescent="0.2">
      <c r="A642" s="1368"/>
      <c r="B642" s="1368"/>
      <c r="C642" s="1368"/>
      <c r="D642" s="1368"/>
      <c r="E642" s="1368"/>
      <c r="F642" s="1368"/>
      <c r="G642" s="1368"/>
      <c r="H642" s="1368"/>
      <c r="I642" s="1368"/>
      <c r="J642" s="1368"/>
      <c r="K642" s="1368"/>
      <c r="L642" s="1368"/>
      <c r="M642" s="1368"/>
      <c r="N642" s="1368"/>
      <c r="O642" s="1368"/>
      <c r="P642" s="1368"/>
      <c r="Q642" s="1368"/>
      <c r="R642" s="1368"/>
      <c r="S642" s="1368"/>
      <c r="T642" s="1368"/>
      <c r="U642" s="1368"/>
      <c r="V642" s="1368"/>
      <c r="W642" s="1368"/>
      <c r="X642" s="1368"/>
      <c r="Y642" s="1368"/>
      <c r="Z642" s="1368"/>
      <c r="AA642" s="1368"/>
      <c r="AB642" s="1368"/>
      <c r="AC642" s="1368"/>
      <c r="AD642" s="1368"/>
      <c r="AE642" s="1368"/>
    </row>
    <row r="643" spans="1:31" s="1027" customFormat="1" x14ac:dyDescent="0.2">
      <c r="A643" s="1368"/>
      <c r="B643" s="1368"/>
      <c r="C643" s="1368"/>
      <c r="D643" s="1368"/>
      <c r="E643" s="1368"/>
      <c r="F643" s="1368"/>
      <c r="G643" s="1368"/>
      <c r="H643" s="1368"/>
      <c r="I643" s="1368"/>
      <c r="J643" s="1368"/>
      <c r="K643" s="1368"/>
      <c r="L643" s="1368"/>
      <c r="M643" s="1368"/>
      <c r="N643" s="1368"/>
      <c r="O643" s="1368"/>
      <c r="P643" s="1368"/>
      <c r="Q643" s="1368"/>
      <c r="R643" s="1368"/>
      <c r="S643" s="1368"/>
      <c r="T643" s="1368"/>
      <c r="U643" s="1368"/>
      <c r="V643" s="1368"/>
      <c r="W643" s="1368"/>
      <c r="X643" s="1368"/>
      <c r="Y643" s="1368"/>
      <c r="Z643" s="1368"/>
      <c r="AA643" s="1368"/>
      <c r="AB643" s="1368"/>
      <c r="AC643" s="1368"/>
      <c r="AD643" s="1368"/>
      <c r="AE643" s="1368"/>
    </row>
    <row r="644" spans="1:31" s="1027" customFormat="1" x14ac:dyDescent="0.2">
      <c r="A644" s="1368"/>
      <c r="B644" s="1368"/>
      <c r="C644" s="1368"/>
      <c r="D644" s="1368"/>
      <c r="E644" s="1368"/>
      <c r="F644" s="1368"/>
      <c r="G644" s="1368"/>
      <c r="H644" s="1368"/>
      <c r="I644" s="1368"/>
      <c r="J644" s="1368"/>
      <c r="K644" s="1368"/>
      <c r="L644" s="1368"/>
      <c r="M644" s="1368"/>
      <c r="N644" s="1368"/>
      <c r="O644" s="1368"/>
      <c r="P644" s="1368"/>
      <c r="Q644" s="1368"/>
      <c r="R644" s="1368"/>
      <c r="S644" s="1368"/>
      <c r="T644" s="1368"/>
      <c r="U644" s="1368"/>
      <c r="V644" s="1368"/>
      <c r="W644" s="1368"/>
      <c r="X644" s="1368"/>
      <c r="Y644" s="1368"/>
      <c r="Z644" s="1368"/>
      <c r="AA644" s="1368"/>
      <c r="AB644" s="1368"/>
      <c r="AC644" s="1368"/>
      <c r="AD644" s="1368"/>
      <c r="AE644" s="1368"/>
    </row>
    <row r="645" spans="1:31" s="1027" customFormat="1" x14ac:dyDescent="0.2">
      <c r="A645" s="1368"/>
      <c r="B645" s="1368"/>
      <c r="C645" s="1368"/>
      <c r="D645" s="1368"/>
      <c r="E645" s="1368"/>
      <c r="F645" s="1368"/>
      <c r="G645" s="1368"/>
      <c r="H645" s="1368"/>
      <c r="I645" s="1368"/>
      <c r="J645" s="1368"/>
      <c r="K645" s="1368"/>
      <c r="L645" s="1368"/>
      <c r="M645" s="1368"/>
      <c r="N645" s="1368"/>
      <c r="O645" s="1368"/>
      <c r="P645" s="1368"/>
      <c r="Q645" s="1368"/>
      <c r="R645" s="1368"/>
      <c r="S645" s="1368"/>
      <c r="T645" s="1368"/>
      <c r="U645" s="1368"/>
      <c r="V645" s="1368"/>
      <c r="W645" s="1368"/>
      <c r="X645" s="1368"/>
      <c r="Y645" s="1368"/>
      <c r="Z645" s="1368"/>
      <c r="AA645" s="1368"/>
      <c r="AB645" s="1368"/>
      <c r="AC645" s="1368"/>
      <c r="AD645" s="1368"/>
      <c r="AE645" s="1368"/>
    </row>
    <row r="646" spans="1:31" s="1027" customFormat="1" x14ac:dyDescent="0.2">
      <c r="A646" s="1368"/>
      <c r="B646" s="1368"/>
      <c r="C646" s="1368"/>
      <c r="D646" s="1368"/>
      <c r="E646" s="1368"/>
      <c r="F646" s="1368"/>
      <c r="G646" s="1368"/>
      <c r="H646" s="1368"/>
      <c r="I646" s="1368"/>
      <c r="J646" s="1368"/>
      <c r="K646" s="1368"/>
      <c r="L646" s="1368"/>
      <c r="M646" s="1368"/>
      <c r="N646" s="1368"/>
      <c r="O646" s="1368"/>
      <c r="P646" s="1368"/>
      <c r="Q646" s="1368"/>
      <c r="R646" s="1368"/>
      <c r="S646" s="1368"/>
      <c r="T646" s="1368"/>
      <c r="U646" s="1368"/>
      <c r="V646" s="1368"/>
      <c r="W646" s="1368"/>
      <c r="X646" s="1368"/>
      <c r="Y646" s="1368"/>
      <c r="Z646" s="1368"/>
      <c r="AA646" s="1368"/>
      <c r="AB646" s="1368"/>
      <c r="AC646" s="1368"/>
      <c r="AD646" s="1368"/>
      <c r="AE646" s="1368"/>
    </row>
    <row r="647" spans="1:31" s="1027" customFormat="1" x14ac:dyDescent="0.2">
      <c r="A647" s="1368"/>
      <c r="B647" s="1368"/>
      <c r="C647" s="1368"/>
      <c r="D647" s="1368"/>
      <c r="E647" s="1368"/>
      <c r="F647" s="1368"/>
      <c r="G647" s="1368"/>
      <c r="H647" s="1368"/>
      <c r="I647" s="1368"/>
      <c r="J647" s="1368"/>
      <c r="K647" s="1368"/>
      <c r="L647" s="1368"/>
      <c r="M647" s="1368"/>
      <c r="N647" s="1368"/>
      <c r="O647" s="1368"/>
      <c r="P647" s="1368"/>
      <c r="Q647" s="1368"/>
      <c r="R647" s="1368"/>
      <c r="S647" s="1368"/>
      <c r="T647" s="1368"/>
      <c r="U647" s="1368"/>
      <c r="V647" s="1368"/>
      <c r="W647" s="1368"/>
      <c r="X647" s="1368"/>
      <c r="Y647" s="1368"/>
      <c r="Z647" s="1368"/>
      <c r="AA647" s="1368"/>
      <c r="AB647" s="1368"/>
      <c r="AC647" s="1368"/>
      <c r="AD647" s="1368"/>
      <c r="AE647" s="1368"/>
    </row>
    <row r="648" spans="1:31" s="1027" customFormat="1" x14ac:dyDescent="0.2">
      <c r="A648" s="1368"/>
      <c r="B648" s="1368"/>
      <c r="C648" s="1368"/>
      <c r="D648" s="1368"/>
      <c r="E648" s="1368"/>
      <c r="F648" s="1368"/>
      <c r="G648" s="1368"/>
      <c r="H648" s="1368"/>
      <c r="I648" s="1368"/>
      <c r="J648" s="1368"/>
      <c r="K648" s="1368"/>
      <c r="L648" s="1368"/>
      <c r="M648" s="1368"/>
      <c r="N648" s="1368"/>
      <c r="O648" s="1368"/>
      <c r="P648" s="1368"/>
      <c r="Q648" s="1368"/>
      <c r="R648" s="1368"/>
      <c r="S648" s="1368"/>
      <c r="T648" s="1368"/>
      <c r="U648" s="1368"/>
      <c r="V648" s="1368"/>
      <c r="W648" s="1368"/>
      <c r="X648" s="1368"/>
      <c r="Y648" s="1368"/>
      <c r="Z648" s="1368"/>
      <c r="AA648" s="1368"/>
      <c r="AB648" s="1368"/>
      <c r="AC648" s="1368"/>
      <c r="AD648" s="1368"/>
      <c r="AE648" s="1368"/>
    </row>
    <row r="649" spans="1:31" s="1027" customFormat="1" x14ac:dyDescent="0.2">
      <c r="A649" s="1368"/>
      <c r="B649" s="1368"/>
      <c r="C649" s="1368"/>
      <c r="D649" s="1368"/>
      <c r="E649" s="1368"/>
      <c r="F649" s="1368"/>
      <c r="G649" s="1368"/>
      <c r="H649" s="1368"/>
      <c r="I649" s="1368"/>
      <c r="J649" s="1368"/>
      <c r="K649" s="1368"/>
      <c r="L649" s="1368"/>
      <c r="M649" s="1368"/>
      <c r="N649" s="1368"/>
      <c r="O649" s="1368"/>
      <c r="P649" s="1368"/>
      <c r="Q649" s="1368"/>
      <c r="R649" s="1368"/>
      <c r="S649" s="1368"/>
      <c r="T649" s="1368"/>
      <c r="U649" s="1368"/>
      <c r="V649" s="1368"/>
      <c r="W649" s="1368"/>
      <c r="X649" s="1368"/>
      <c r="Y649" s="1368"/>
      <c r="Z649" s="1368"/>
      <c r="AA649" s="1368"/>
      <c r="AB649" s="1368"/>
      <c r="AC649" s="1368"/>
      <c r="AD649" s="1368"/>
      <c r="AE649" s="1368"/>
    </row>
    <row r="650" spans="1:31" s="1027" customFormat="1" x14ac:dyDescent="0.2">
      <c r="A650" s="1368"/>
      <c r="B650" s="1368"/>
      <c r="C650" s="1368"/>
      <c r="D650" s="1368"/>
      <c r="E650" s="1368"/>
      <c r="F650" s="1368"/>
      <c r="G650" s="1368"/>
      <c r="H650" s="1368"/>
      <c r="I650" s="1368"/>
      <c r="J650" s="1368"/>
      <c r="K650" s="1368"/>
      <c r="L650" s="1368"/>
      <c r="M650" s="1368"/>
      <c r="N650" s="1368"/>
      <c r="O650" s="1368"/>
      <c r="P650" s="1368"/>
      <c r="Q650" s="1368"/>
      <c r="R650" s="1368"/>
      <c r="S650" s="1368"/>
      <c r="T650" s="1368"/>
      <c r="U650" s="1368"/>
      <c r="V650" s="1368"/>
      <c r="W650" s="1368"/>
      <c r="X650" s="1368"/>
      <c r="Y650" s="1368"/>
      <c r="Z650" s="1368"/>
      <c r="AA650" s="1368"/>
      <c r="AB650" s="1368"/>
      <c r="AC650" s="1368"/>
      <c r="AD650" s="1368"/>
      <c r="AE650" s="1368"/>
    </row>
    <row r="651" spans="1:31" s="1027" customFormat="1" x14ac:dyDescent="0.2">
      <c r="A651" s="1368"/>
      <c r="B651" s="1368"/>
      <c r="C651" s="1368"/>
      <c r="D651" s="1368"/>
      <c r="E651" s="1368"/>
      <c r="F651" s="1368"/>
      <c r="G651" s="1368"/>
      <c r="H651" s="1368"/>
      <c r="I651" s="1368"/>
      <c r="J651" s="1368"/>
      <c r="K651" s="1368"/>
      <c r="L651" s="1368"/>
      <c r="M651" s="1368"/>
      <c r="N651" s="1368"/>
      <c r="O651" s="1368"/>
      <c r="P651" s="1368"/>
      <c r="Q651" s="1368"/>
      <c r="R651" s="1368"/>
      <c r="S651" s="1368"/>
      <c r="T651" s="1368"/>
      <c r="U651" s="1368"/>
      <c r="V651" s="1368"/>
      <c r="W651" s="1368"/>
      <c r="X651" s="1368"/>
      <c r="Y651" s="1368"/>
      <c r="Z651" s="1368"/>
      <c r="AA651" s="1368"/>
      <c r="AB651" s="1368"/>
      <c r="AC651" s="1368"/>
      <c r="AD651" s="1368"/>
      <c r="AE651" s="1368"/>
    </row>
    <row r="652" spans="1:31" s="1027" customFormat="1" x14ac:dyDescent="0.2">
      <c r="A652" s="1368"/>
      <c r="B652" s="1368"/>
      <c r="C652" s="1368"/>
      <c r="D652" s="1368"/>
      <c r="E652" s="1368"/>
      <c r="F652" s="1368"/>
      <c r="G652" s="1368"/>
      <c r="H652" s="1368"/>
      <c r="I652" s="1368"/>
      <c r="J652" s="1368"/>
      <c r="K652" s="1368"/>
      <c r="L652" s="1368"/>
      <c r="M652" s="1368"/>
      <c r="N652" s="1368"/>
      <c r="O652" s="1368"/>
      <c r="P652" s="1368"/>
      <c r="Q652" s="1368"/>
      <c r="R652" s="1368"/>
      <c r="S652" s="1368"/>
      <c r="T652" s="1368"/>
      <c r="U652" s="1368"/>
      <c r="V652" s="1368"/>
      <c r="W652" s="1368"/>
      <c r="X652" s="1368"/>
      <c r="Y652" s="1368"/>
      <c r="Z652" s="1368"/>
      <c r="AA652" s="1368"/>
      <c r="AB652" s="1368"/>
      <c r="AC652" s="1368"/>
      <c r="AD652" s="1368"/>
      <c r="AE652" s="1368"/>
    </row>
    <row r="653" spans="1:31" s="1027" customFormat="1" x14ac:dyDescent="0.2">
      <c r="A653" s="1368"/>
      <c r="B653" s="1368"/>
      <c r="C653" s="1368"/>
      <c r="D653" s="1368"/>
      <c r="E653" s="1368"/>
      <c r="F653" s="1368"/>
      <c r="G653" s="1368"/>
      <c r="H653" s="1368"/>
      <c r="I653" s="1368"/>
      <c r="J653" s="1368"/>
      <c r="K653" s="1368"/>
      <c r="L653" s="1368"/>
      <c r="M653" s="1368"/>
      <c r="N653" s="1368"/>
      <c r="O653" s="1368"/>
      <c r="P653" s="1368"/>
      <c r="Q653" s="1368"/>
      <c r="R653" s="1368"/>
      <c r="S653" s="1368"/>
      <c r="T653" s="1368"/>
      <c r="U653" s="1368"/>
      <c r="V653" s="1368"/>
      <c r="W653" s="1368"/>
      <c r="X653" s="1368"/>
      <c r="Y653" s="1368"/>
      <c r="Z653" s="1368"/>
      <c r="AA653" s="1368"/>
      <c r="AB653" s="1368"/>
      <c r="AC653" s="1368"/>
      <c r="AD653" s="1368"/>
      <c r="AE653" s="1368"/>
    </row>
    <row r="654" spans="1:31" s="1027" customFormat="1" x14ac:dyDescent="0.2">
      <c r="A654" s="1368"/>
      <c r="B654" s="1368"/>
      <c r="C654" s="1368"/>
      <c r="D654" s="1368"/>
      <c r="E654" s="1368"/>
      <c r="F654" s="1368"/>
      <c r="G654" s="1368"/>
      <c r="H654" s="1368"/>
      <c r="I654" s="1368"/>
      <c r="J654" s="1368"/>
      <c r="K654" s="1368"/>
      <c r="L654" s="1368"/>
      <c r="M654" s="1368"/>
      <c r="N654" s="1368"/>
      <c r="O654" s="1368"/>
      <c r="P654" s="1368"/>
      <c r="Q654" s="1368"/>
      <c r="R654" s="1368"/>
      <c r="S654" s="1368"/>
      <c r="T654" s="1368"/>
      <c r="U654" s="1368"/>
      <c r="V654" s="1368"/>
      <c r="W654" s="1368"/>
      <c r="X654" s="1368"/>
      <c r="Y654" s="1368"/>
      <c r="Z654" s="1368"/>
      <c r="AA654" s="1368"/>
      <c r="AB654" s="1368"/>
      <c r="AC654" s="1368"/>
      <c r="AD654" s="1368"/>
      <c r="AE654" s="1368"/>
    </row>
    <row r="655" spans="1:31" s="1027" customFormat="1" x14ac:dyDescent="0.2">
      <c r="A655" s="1368"/>
      <c r="B655" s="1368"/>
      <c r="C655" s="1368"/>
      <c r="D655" s="1368"/>
      <c r="E655" s="1368"/>
      <c r="F655" s="1368"/>
      <c r="G655" s="1368"/>
      <c r="H655" s="1368"/>
      <c r="I655" s="1368"/>
      <c r="J655" s="1368"/>
      <c r="K655" s="1368"/>
      <c r="L655" s="1368"/>
      <c r="M655" s="1368"/>
      <c r="N655" s="1368"/>
      <c r="O655" s="1368"/>
      <c r="P655" s="1368"/>
      <c r="Q655" s="1368"/>
      <c r="R655" s="1368"/>
      <c r="S655" s="1368"/>
      <c r="T655" s="1368"/>
      <c r="U655" s="1368"/>
      <c r="V655" s="1368"/>
      <c r="W655" s="1368"/>
      <c r="X655" s="1368"/>
      <c r="Y655" s="1368"/>
      <c r="Z655" s="1368"/>
      <c r="AA655" s="1368"/>
      <c r="AB655" s="1368"/>
      <c r="AC655" s="1368"/>
      <c r="AD655" s="1368"/>
      <c r="AE655" s="1368"/>
    </row>
    <row r="656" spans="1:31" s="1027" customFormat="1" x14ac:dyDescent="0.2">
      <c r="A656" s="1368"/>
      <c r="B656" s="1368"/>
      <c r="C656" s="1368"/>
      <c r="D656" s="1368"/>
      <c r="E656" s="1368"/>
      <c r="F656" s="1368"/>
      <c r="G656" s="1368"/>
      <c r="H656" s="1368"/>
      <c r="I656" s="1368"/>
      <c r="J656" s="1368"/>
      <c r="K656" s="1368"/>
      <c r="L656" s="1368"/>
      <c r="M656" s="1368"/>
      <c r="N656" s="1368"/>
      <c r="O656" s="1368"/>
      <c r="P656" s="1368"/>
      <c r="Q656" s="1368"/>
      <c r="R656" s="1368"/>
      <c r="S656" s="1368"/>
      <c r="T656" s="1368"/>
      <c r="U656" s="1368"/>
      <c r="V656" s="1368"/>
      <c r="W656" s="1368"/>
      <c r="X656" s="1368"/>
      <c r="Y656" s="1368"/>
      <c r="Z656" s="1368"/>
      <c r="AA656" s="1368"/>
      <c r="AB656" s="1368"/>
      <c r="AC656" s="1368"/>
      <c r="AD656" s="1368"/>
      <c r="AE656" s="1368"/>
    </row>
    <row r="657" spans="1:31" s="1027" customFormat="1" x14ac:dyDescent="0.2">
      <c r="A657" s="1368"/>
      <c r="B657" s="1368"/>
      <c r="C657" s="1368"/>
      <c r="D657" s="1368"/>
      <c r="E657" s="1368"/>
      <c r="F657" s="1368"/>
      <c r="G657" s="1368"/>
      <c r="H657" s="1368"/>
      <c r="I657" s="1368"/>
      <c r="J657" s="1368"/>
      <c r="K657" s="1368"/>
      <c r="L657" s="1368"/>
      <c r="M657" s="1368"/>
      <c r="N657" s="1368"/>
      <c r="O657" s="1368"/>
      <c r="P657" s="1368"/>
      <c r="Q657" s="1368"/>
      <c r="R657" s="1368"/>
      <c r="S657" s="1368"/>
      <c r="T657" s="1368"/>
      <c r="U657" s="1368"/>
      <c r="V657" s="1368"/>
      <c r="W657" s="1368"/>
      <c r="X657" s="1368"/>
      <c r="Y657" s="1368"/>
      <c r="Z657" s="1368"/>
      <c r="AA657" s="1368"/>
      <c r="AB657" s="1368"/>
      <c r="AC657" s="1368"/>
      <c r="AD657" s="1368"/>
      <c r="AE657" s="1368"/>
    </row>
    <row r="658" spans="1:31" s="1027" customFormat="1" x14ac:dyDescent="0.2">
      <c r="A658" s="1368"/>
      <c r="B658" s="1368"/>
      <c r="C658" s="1368"/>
      <c r="D658" s="1368"/>
      <c r="E658" s="1368"/>
      <c r="F658" s="1368"/>
      <c r="G658" s="1368"/>
      <c r="H658" s="1368"/>
      <c r="I658" s="1368"/>
      <c r="J658" s="1368"/>
      <c r="K658" s="1368"/>
      <c r="L658" s="1368"/>
      <c r="M658" s="1368"/>
      <c r="N658" s="1368"/>
      <c r="O658" s="1368"/>
      <c r="P658" s="1368"/>
      <c r="Q658" s="1368"/>
      <c r="R658" s="1368"/>
      <c r="S658" s="1368"/>
      <c r="T658" s="1368"/>
      <c r="U658" s="1368"/>
      <c r="V658" s="1368"/>
      <c r="W658" s="1368"/>
      <c r="X658" s="1368"/>
      <c r="Y658" s="1368"/>
      <c r="Z658" s="1368"/>
      <c r="AA658" s="1368"/>
      <c r="AB658" s="1368"/>
      <c r="AC658" s="1368"/>
      <c r="AD658" s="1368"/>
      <c r="AE658" s="1368"/>
    </row>
    <row r="659" spans="1:31" s="1027" customFormat="1" x14ac:dyDescent="0.2">
      <c r="A659" s="1368"/>
      <c r="B659" s="1368"/>
      <c r="C659" s="1368"/>
      <c r="D659" s="1368"/>
      <c r="E659" s="1368"/>
      <c r="F659" s="1368"/>
      <c r="G659" s="1368"/>
      <c r="H659" s="1368"/>
      <c r="I659" s="1368"/>
      <c r="J659" s="1368"/>
      <c r="K659" s="1368"/>
      <c r="L659" s="1368"/>
      <c r="M659" s="1368"/>
      <c r="N659" s="1368"/>
      <c r="O659" s="1368"/>
      <c r="P659" s="1368"/>
      <c r="Q659" s="1368"/>
      <c r="R659" s="1368"/>
      <c r="S659" s="1368"/>
      <c r="T659" s="1368"/>
      <c r="U659" s="1368"/>
      <c r="V659" s="1368"/>
      <c r="W659" s="1368"/>
      <c r="X659" s="1368"/>
      <c r="Y659" s="1368"/>
      <c r="Z659" s="1368"/>
      <c r="AA659" s="1368"/>
      <c r="AB659" s="1368"/>
      <c r="AC659" s="1368"/>
      <c r="AD659" s="1368"/>
      <c r="AE659" s="1368"/>
    </row>
    <row r="660" spans="1:31" s="1027" customFormat="1" x14ac:dyDescent="0.2">
      <c r="A660" s="1368"/>
      <c r="B660" s="1368"/>
      <c r="C660" s="1368"/>
      <c r="D660" s="1368"/>
      <c r="E660" s="1368"/>
      <c r="F660" s="1368"/>
      <c r="G660" s="1368"/>
      <c r="H660" s="1368"/>
      <c r="I660" s="1368"/>
      <c r="J660" s="1368"/>
      <c r="K660" s="1368"/>
      <c r="L660" s="1368"/>
      <c r="M660" s="1368"/>
      <c r="N660" s="1368"/>
      <c r="O660" s="1368"/>
      <c r="P660" s="1368"/>
      <c r="Q660" s="1368"/>
      <c r="R660" s="1368"/>
      <c r="S660" s="1368"/>
      <c r="T660" s="1368"/>
      <c r="U660" s="1368"/>
      <c r="V660" s="1368"/>
      <c r="W660" s="1368"/>
      <c r="X660" s="1368"/>
      <c r="Y660" s="1368"/>
      <c r="Z660" s="1368"/>
      <c r="AA660" s="1368"/>
      <c r="AB660" s="1368"/>
      <c r="AC660" s="1368"/>
      <c r="AD660" s="1368"/>
      <c r="AE660" s="1368"/>
    </row>
    <row r="661" spans="1:31" s="1027" customFormat="1" x14ac:dyDescent="0.2">
      <c r="A661" s="1368"/>
      <c r="B661" s="1368"/>
      <c r="C661" s="1368"/>
      <c r="D661" s="1368"/>
      <c r="E661" s="1368"/>
      <c r="F661" s="1368"/>
      <c r="G661" s="1368"/>
      <c r="H661" s="1368"/>
      <c r="I661" s="1368"/>
      <c r="J661" s="1368"/>
      <c r="K661" s="1368"/>
      <c r="L661" s="1368"/>
      <c r="M661" s="1368"/>
      <c r="N661" s="1368"/>
      <c r="O661" s="1368"/>
      <c r="P661" s="1368"/>
      <c r="Q661" s="1368"/>
      <c r="R661" s="1368"/>
      <c r="S661" s="1368"/>
      <c r="T661" s="1368"/>
      <c r="U661" s="1368"/>
      <c r="V661" s="1368"/>
      <c r="W661" s="1368"/>
      <c r="X661" s="1368"/>
      <c r="Y661" s="1368"/>
      <c r="Z661" s="1368"/>
      <c r="AA661" s="1368"/>
      <c r="AB661" s="1368"/>
      <c r="AC661" s="1368"/>
      <c r="AD661" s="1368"/>
      <c r="AE661" s="1368"/>
    </row>
    <row r="662" spans="1:31" s="1027" customFormat="1" x14ac:dyDescent="0.2">
      <c r="A662" s="1368"/>
      <c r="B662" s="1368"/>
      <c r="C662" s="1368"/>
      <c r="D662" s="1368"/>
      <c r="E662" s="1368"/>
      <c r="F662" s="1368"/>
      <c r="G662" s="1368"/>
      <c r="H662" s="1368"/>
      <c r="I662" s="1368"/>
      <c r="J662" s="1368"/>
      <c r="K662" s="1368"/>
      <c r="L662" s="1368"/>
      <c r="M662" s="1368"/>
      <c r="N662" s="1368"/>
      <c r="O662" s="1368"/>
      <c r="P662" s="1368"/>
      <c r="Q662" s="1368"/>
      <c r="R662" s="1368"/>
      <c r="S662" s="1368"/>
      <c r="T662" s="1368"/>
      <c r="U662" s="1368"/>
      <c r="V662" s="1368"/>
      <c r="W662" s="1368"/>
      <c r="X662" s="1368"/>
      <c r="Y662" s="1368"/>
      <c r="Z662" s="1368"/>
      <c r="AA662" s="1368"/>
      <c r="AB662" s="1368"/>
      <c r="AC662" s="1368"/>
      <c r="AD662" s="1368"/>
      <c r="AE662" s="1368"/>
    </row>
    <row r="663" spans="1:31" s="1027" customFormat="1" x14ac:dyDescent="0.2">
      <c r="A663" s="1368"/>
      <c r="B663" s="1368"/>
      <c r="C663" s="1368"/>
      <c r="D663" s="1368"/>
      <c r="E663" s="1368"/>
      <c r="F663" s="1368"/>
      <c r="G663" s="1368"/>
      <c r="H663" s="1368"/>
      <c r="I663" s="1368"/>
      <c r="J663" s="1368"/>
      <c r="K663" s="1368"/>
      <c r="L663" s="1368"/>
      <c r="M663" s="1368"/>
      <c r="N663" s="1368"/>
      <c r="O663" s="1368"/>
      <c r="P663" s="1368"/>
      <c r="Q663" s="1368"/>
      <c r="R663" s="1368"/>
      <c r="S663" s="1368"/>
      <c r="T663" s="1368"/>
      <c r="U663" s="1368"/>
      <c r="V663" s="1368"/>
      <c r="W663" s="1368"/>
      <c r="X663" s="1368"/>
      <c r="Y663" s="1368"/>
      <c r="Z663" s="1368"/>
      <c r="AA663" s="1368"/>
      <c r="AB663" s="1368"/>
      <c r="AC663" s="1368"/>
      <c r="AD663" s="1368"/>
      <c r="AE663" s="1368"/>
    </row>
    <row r="664" spans="1:31" s="1027" customFormat="1" x14ac:dyDescent="0.2">
      <c r="A664" s="1368"/>
      <c r="B664" s="1368"/>
      <c r="C664" s="1368"/>
      <c r="D664" s="1368"/>
      <c r="E664" s="1368"/>
      <c r="F664" s="1368"/>
      <c r="G664" s="1368"/>
      <c r="H664" s="1368"/>
      <c r="I664" s="1368"/>
      <c r="J664" s="1368"/>
      <c r="K664" s="1368"/>
      <c r="L664" s="1368"/>
      <c r="M664" s="1368"/>
      <c r="N664" s="1368"/>
      <c r="O664" s="1368"/>
      <c r="P664" s="1368"/>
      <c r="Q664" s="1368"/>
      <c r="R664" s="1368"/>
      <c r="S664" s="1368"/>
      <c r="T664" s="1368"/>
      <c r="U664" s="1368"/>
      <c r="V664" s="1368"/>
      <c r="W664" s="1368"/>
      <c r="X664" s="1368"/>
      <c r="Y664" s="1368"/>
      <c r="Z664" s="1368"/>
      <c r="AA664" s="1368"/>
      <c r="AB664" s="1368"/>
      <c r="AC664" s="1368"/>
      <c r="AD664" s="1368"/>
      <c r="AE664" s="1368"/>
    </row>
    <row r="665" spans="1:31" s="1027" customFormat="1" x14ac:dyDescent="0.2">
      <c r="A665" s="1368"/>
      <c r="B665" s="1368"/>
      <c r="C665" s="1368"/>
      <c r="D665" s="1368"/>
      <c r="E665" s="1368"/>
      <c r="F665" s="1368"/>
      <c r="G665" s="1368"/>
      <c r="H665" s="1368"/>
      <c r="I665" s="1368"/>
      <c r="J665" s="1368"/>
      <c r="K665" s="1368"/>
      <c r="L665" s="1368"/>
      <c r="M665" s="1368"/>
      <c r="N665" s="1368"/>
      <c r="O665" s="1368"/>
      <c r="P665" s="1368"/>
      <c r="Q665" s="1368"/>
      <c r="R665" s="1368"/>
      <c r="S665" s="1368"/>
      <c r="T665" s="1368"/>
      <c r="U665" s="1368"/>
      <c r="V665" s="1368"/>
      <c r="W665" s="1368"/>
      <c r="X665" s="1368"/>
      <c r="Y665" s="1368"/>
      <c r="Z665" s="1368"/>
      <c r="AA665" s="1368"/>
      <c r="AB665" s="1368"/>
      <c r="AC665" s="1368"/>
      <c r="AD665" s="1368"/>
      <c r="AE665" s="1368"/>
    </row>
    <row r="666" spans="1:31" s="1027" customFormat="1" x14ac:dyDescent="0.2">
      <c r="A666" s="1368"/>
      <c r="B666" s="1368"/>
      <c r="C666" s="1368"/>
      <c r="D666" s="1368"/>
      <c r="E666" s="1368"/>
      <c r="F666" s="1368"/>
      <c r="G666" s="1368"/>
      <c r="H666" s="1368"/>
      <c r="I666" s="1368"/>
      <c r="J666" s="1368"/>
      <c r="K666" s="1368"/>
      <c r="L666" s="1368"/>
      <c r="M666" s="1368"/>
      <c r="N666" s="1368"/>
      <c r="O666" s="1368"/>
      <c r="P666" s="1368"/>
      <c r="Q666" s="1368"/>
      <c r="R666" s="1368"/>
      <c r="S666" s="1368"/>
      <c r="T666" s="1368"/>
      <c r="U666" s="1368"/>
      <c r="V666" s="1368"/>
      <c r="W666" s="1368"/>
      <c r="X666" s="1368"/>
      <c r="Y666" s="1368"/>
      <c r="Z666" s="1368"/>
      <c r="AA666" s="1368"/>
      <c r="AB666" s="1368"/>
      <c r="AC666" s="1368"/>
      <c r="AD666" s="1368"/>
      <c r="AE666" s="1368"/>
    </row>
    <row r="667" spans="1:31" s="1027" customFormat="1" x14ac:dyDescent="0.2">
      <c r="A667" s="1368"/>
      <c r="B667" s="1368"/>
      <c r="C667" s="1368"/>
      <c r="D667" s="1368"/>
      <c r="E667" s="1368"/>
      <c r="F667" s="1368"/>
      <c r="G667" s="1368"/>
      <c r="H667" s="1368"/>
      <c r="I667" s="1368"/>
      <c r="J667" s="1368"/>
      <c r="K667" s="1368"/>
      <c r="L667" s="1368"/>
      <c r="M667" s="1368"/>
      <c r="N667" s="1368"/>
      <c r="O667" s="1368"/>
      <c r="P667" s="1368"/>
      <c r="Q667" s="1368"/>
      <c r="R667" s="1368"/>
      <c r="S667" s="1368"/>
      <c r="T667" s="1368"/>
      <c r="U667" s="1368"/>
      <c r="V667" s="1368"/>
      <c r="W667" s="1368"/>
      <c r="X667" s="1368"/>
      <c r="Y667" s="1368"/>
      <c r="Z667" s="1368"/>
      <c r="AA667" s="1368"/>
      <c r="AB667" s="1368"/>
      <c r="AC667" s="1368"/>
      <c r="AD667" s="1368"/>
      <c r="AE667" s="1368"/>
    </row>
    <row r="668" spans="1:31" s="1027" customFormat="1" x14ac:dyDescent="0.2">
      <c r="A668" s="1368"/>
      <c r="B668" s="1368"/>
      <c r="C668" s="1368"/>
      <c r="D668" s="1368"/>
      <c r="E668" s="1368"/>
      <c r="F668" s="1368"/>
      <c r="G668" s="1368"/>
      <c r="H668" s="1368"/>
      <c r="I668" s="1368"/>
      <c r="J668" s="1368"/>
      <c r="K668" s="1368"/>
      <c r="L668" s="1368"/>
      <c r="M668" s="1368"/>
      <c r="N668" s="1368"/>
      <c r="O668" s="1368"/>
      <c r="P668" s="1368"/>
      <c r="Q668" s="1368"/>
      <c r="R668" s="1368"/>
      <c r="S668" s="1368"/>
      <c r="T668" s="1368"/>
      <c r="U668" s="1368"/>
      <c r="V668" s="1368"/>
      <c r="W668" s="1368"/>
      <c r="X668" s="1368"/>
      <c r="Y668" s="1368"/>
      <c r="Z668" s="1368"/>
      <c r="AA668" s="1368"/>
      <c r="AB668" s="1368"/>
      <c r="AC668" s="1368"/>
      <c r="AD668" s="1368"/>
      <c r="AE668" s="1368"/>
    </row>
    <row r="669" spans="1:31" s="1027" customFormat="1" x14ac:dyDescent="0.2">
      <c r="A669" s="1368"/>
      <c r="B669" s="1368"/>
      <c r="C669" s="1368"/>
      <c r="D669" s="1368"/>
      <c r="E669" s="1368"/>
      <c r="F669" s="1368"/>
      <c r="G669" s="1368"/>
      <c r="H669" s="1368"/>
      <c r="I669" s="1368"/>
      <c r="J669" s="1368"/>
      <c r="K669" s="1368"/>
      <c r="L669" s="1368"/>
      <c r="M669" s="1368"/>
      <c r="N669" s="1368"/>
      <c r="O669" s="1368"/>
      <c r="P669" s="1368"/>
      <c r="Q669" s="1368"/>
      <c r="R669" s="1368"/>
      <c r="S669" s="1368"/>
      <c r="T669" s="1368"/>
      <c r="U669" s="1368"/>
      <c r="V669" s="1368"/>
      <c r="W669" s="1368"/>
      <c r="X669" s="1368"/>
      <c r="Y669" s="1368"/>
      <c r="Z669" s="1368"/>
      <c r="AA669" s="1368"/>
      <c r="AB669" s="1368"/>
      <c r="AC669" s="1368"/>
      <c r="AD669" s="1368"/>
      <c r="AE669" s="1368"/>
    </row>
    <row r="670" spans="1:31" s="1027" customFormat="1" x14ac:dyDescent="0.2">
      <c r="A670" s="1368"/>
      <c r="B670" s="1368"/>
      <c r="C670" s="1368"/>
      <c r="D670" s="1368"/>
      <c r="E670" s="1368"/>
      <c r="F670" s="1368"/>
      <c r="G670" s="1368"/>
      <c r="H670" s="1368"/>
      <c r="I670" s="1368"/>
      <c r="J670" s="1368"/>
      <c r="K670" s="1368"/>
      <c r="L670" s="1368"/>
      <c r="M670" s="1368"/>
      <c r="N670" s="1368"/>
      <c r="O670" s="1368"/>
      <c r="P670" s="1368"/>
      <c r="Q670" s="1368"/>
      <c r="R670" s="1368"/>
      <c r="S670" s="1368"/>
      <c r="T670" s="1368"/>
      <c r="U670" s="1368"/>
      <c r="V670" s="1368"/>
      <c r="W670" s="1368"/>
      <c r="X670" s="1368"/>
      <c r="Y670" s="1368"/>
      <c r="Z670" s="1368"/>
      <c r="AA670" s="1368"/>
      <c r="AB670" s="1368"/>
      <c r="AC670" s="1368"/>
      <c r="AD670" s="1368"/>
      <c r="AE670" s="1368"/>
    </row>
    <row r="671" spans="1:31" s="1027" customFormat="1" x14ac:dyDescent="0.2">
      <c r="A671" s="1368"/>
      <c r="B671" s="1368"/>
      <c r="C671" s="1368"/>
      <c r="D671" s="1368"/>
      <c r="E671" s="1368"/>
      <c r="F671" s="1368"/>
      <c r="G671" s="1368"/>
      <c r="H671" s="1368"/>
      <c r="I671" s="1368"/>
      <c r="J671" s="1368"/>
      <c r="K671" s="1368"/>
      <c r="L671" s="1368"/>
      <c r="M671" s="1368"/>
      <c r="N671" s="1368"/>
      <c r="O671" s="1368"/>
      <c r="P671" s="1368"/>
      <c r="Q671" s="1368"/>
      <c r="R671" s="1368"/>
      <c r="S671" s="1368"/>
      <c r="T671" s="1368"/>
      <c r="U671" s="1368"/>
      <c r="V671" s="1368"/>
      <c r="W671" s="1368"/>
      <c r="X671" s="1368"/>
      <c r="Y671" s="1368"/>
      <c r="Z671" s="1368"/>
      <c r="AA671" s="1368"/>
      <c r="AB671" s="1368"/>
      <c r="AC671" s="1368"/>
      <c r="AD671" s="1368"/>
      <c r="AE671" s="1368"/>
    </row>
    <row r="672" spans="1:31" s="1027" customFormat="1" x14ac:dyDescent="0.2">
      <c r="A672" s="1368"/>
      <c r="B672" s="1368"/>
      <c r="C672" s="1368"/>
      <c r="D672" s="1368"/>
      <c r="E672" s="1368"/>
      <c r="F672" s="1368"/>
      <c r="G672" s="1368"/>
      <c r="H672" s="1368"/>
      <c r="I672" s="1368"/>
      <c r="J672" s="1368"/>
      <c r="K672" s="1368"/>
      <c r="L672" s="1368"/>
      <c r="M672" s="1368"/>
      <c r="N672" s="1368"/>
      <c r="O672" s="1368"/>
      <c r="P672" s="1368"/>
      <c r="Q672" s="1368"/>
      <c r="R672" s="1368"/>
      <c r="S672" s="1368"/>
      <c r="T672" s="1368"/>
      <c r="U672" s="1368"/>
      <c r="V672" s="1368"/>
      <c r="W672" s="1368"/>
      <c r="X672" s="1368"/>
      <c r="Y672" s="1368"/>
      <c r="Z672" s="1368"/>
      <c r="AA672" s="1368"/>
      <c r="AB672" s="1368"/>
      <c r="AC672" s="1368"/>
      <c r="AD672" s="1368"/>
      <c r="AE672" s="1368"/>
    </row>
    <row r="673" spans="1:31" s="1027" customFormat="1" x14ac:dyDescent="0.2">
      <c r="A673" s="1368"/>
      <c r="B673" s="1368"/>
      <c r="C673" s="1368"/>
      <c r="D673" s="1368"/>
      <c r="E673" s="1368"/>
      <c r="F673" s="1368"/>
      <c r="G673" s="1368"/>
      <c r="H673" s="1368"/>
      <c r="I673" s="1368"/>
      <c r="J673" s="1368"/>
      <c r="K673" s="1368"/>
      <c r="L673" s="1368"/>
      <c r="M673" s="1368"/>
      <c r="N673" s="1368"/>
      <c r="O673" s="1368"/>
      <c r="P673" s="1368"/>
      <c r="Q673" s="1368"/>
      <c r="R673" s="1368"/>
      <c r="S673" s="1368"/>
      <c r="T673" s="1368"/>
      <c r="U673" s="1368"/>
      <c r="V673" s="1368"/>
      <c r="W673" s="1368"/>
      <c r="X673" s="1368"/>
      <c r="Y673" s="1368"/>
      <c r="Z673" s="1368"/>
      <c r="AA673" s="1368"/>
      <c r="AB673" s="1368"/>
      <c r="AC673" s="1368"/>
      <c r="AD673" s="1368"/>
      <c r="AE673" s="1368"/>
    </row>
    <row r="674" spans="1:31" s="1027" customFormat="1" x14ac:dyDescent="0.2">
      <c r="A674" s="1368"/>
      <c r="B674" s="1368"/>
      <c r="C674" s="1368"/>
      <c r="D674" s="1368"/>
      <c r="E674" s="1368"/>
      <c r="F674" s="1368"/>
      <c r="G674" s="1368"/>
      <c r="H674" s="1368"/>
      <c r="I674" s="1368"/>
      <c r="J674" s="1368"/>
      <c r="K674" s="1368"/>
      <c r="L674" s="1368"/>
      <c r="M674" s="1368"/>
      <c r="N674" s="1368"/>
      <c r="O674" s="1368"/>
      <c r="P674" s="1368"/>
      <c r="Q674" s="1368"/>
      <c r="R674" s="1368"/>
      <c r="S674" s="1368"/>
      <c r="T674" s="1368"/>
      <c r="U674" s="1368"/>
      <c r="V674" s="1368"/>
      <c r="W674" s="1368"/>
      <c r="X674" s="1368"/>
      <c r="Y674" s="1368"/>
      <c r="Z674" s="1368"/>
      <c r="AA674" s="1368"/>
      <c r="AB674" s="1368"/>
      <c r="AC674" s="1368"/>
      <c r="AD674" s="1368"/>
      <c r="AE674" s="1368"/>
    </row>
    <row r="675" spans="1:31" s="1027" customFormat="1" x14ac:dyDescent="0.2">
      <c r="A675" s="1368"/>
      <c r="B675" s="1368"/>
      <c r="C675" s="1368"/>
      <c r="D675" s="1368"/>
      <c r="E675" s="1368"/>
      <c r="F675" s="1368"/>
      <c r="G675" s="1368"/>
      <c r="H675" s="1368"/>
      <c r="I675" s="1368"/>
      <c r="J675" s="1368"/>
      <c r="K675" s="1368"/>
      <c r="L675" s="1368"/>
      <c r="M675" s="1368"/>
      <c r="N675" s="1368"/>
      <c r="O675" s="1368"/>
      <c r="P675" s="1368"/>
      <c r="Q675" s="1368"/>
      <c r="R675" s="1368"/>
      <c r="S675" s="1368"/>
      <c r="T675" s="1368"/>
      <c r="U675" s="1368"/>
      <c r="V675" s="1368"/>
      <c r="W675" s="1368"/>
      <c r="X675" s="1368"/>
      <c r="Y675" s="1368"/>
      <c r="Z675" s="1368"/>
      <c r="AA675" s="1368"/>
      <c r="AB675" s="1368"/>
      <c r="AC675" s="1368"/>
      <c r="AD675" s="1368"/>
      <c r="AE675" s="1368"/>
    </row>
    <row r="676" spans="1:31" s="1027" customFormat="1" x14ac:dyDescent="0.2">
      <c r="A676" s="1368"/>
      <c r="B676" s="1368"/>
      <c r="C676" s="1368"/>
      <c r="D676" s="1368"/>
      <c r="E676" s="1368"/>
      <c r="F676" s="1368"/>
      <c r="G676" s="1368"/>
      <c r="H676" s="1368"/>
      <c r="I676" s="1368"/>
      <c r="J676" s="1368"/>
      <c r="K676" s="1368"/>
      <c r="L676" s="1368"/>
      <c r="M676" s="1368"/>
      <c r="N676" s="1368"/>
      <c r="O676" s="1368"/>
      <c r="P676" s="1368"/>
      <c r="Q676" s="1368"/>
      <c r="R676" s="1368"/>
      <c r="S676" s="1368"/>
      <c r="T676" s="1368"/>
      <c r="U676" s="1368"/>
      <c r="V676" s="1368"/>
      <c r="W676" s="1368"/>
      <c r="X676" s="1368"/>
      <c r="Y676" s="1368"/>
      <c r="Z676" s="1368"/>
      <c r="AA676" s="1368"/>
      <c r="AB676" s="1368"/>
      <c r="AC676" s="1368"/>
      <c r="AD676" s="1368"/>
      <c r="AE676" s="1368"/>
    </row>
    <row r="677" spans="1:31" s="1027" customFormat="1" x14ac:dyDescent="0.2">
      <c r="A677" s="1368"/>
      <c r="B677" s="1368"/>
      <c r="C677" s="1368"/>
      <c r="D677" s="1368"/>
      <c r="E677" s="1368"/>
      <c r="F677" s="1368"/>
      <c r="G677" s="1368"/>
      <c r="H677" s="1368"/>
      <c r="I677" s="1368"/>
      <c r="J677" s="1368"/>
      <c r="K677" s="1368"/>
      <c r="L677" s="1368"/>
      <c r="M677" s="1368"/>
      <c r="N677" s="1368"/>
      <c r="O677" s="1368"/>
      <c r="P677" s="1368"/>
      <c r="Q677" s="1368"/>
      <c r="R677" s="1368"/>
      <c r="S677" s="1368"/>
      <c r="T677" s="1368"/>
      <c r="U677" s="1368"/>
      <c r="V677" s="1368"/>
      <c r="W677" s="1368"/>
      <c r="X677" s="1368"/>
      <c r="Y677" s="1368"/>
      <c r="Z677" s="1368"/>
      <c r="AA677" s="1368"/>
      <c r="AB677" s="1368"/>
      <c r="AC677" s="1368"/>
      <c r="AD677" s="1368"/>
      <c r="AE677" s="1368"/>
    </row>
    <row r="678" spans="1:31" s="1027" customFormat="1" x14ac:dyDescent="0.2">
      <c r="A678" s="1368"/>
      <c r="B678" s="1368"/>
      <c r="C678" s="1368"/>
      <c r="D678" s="1368"/>
      <c r="E678" s="1368"/>
      <c r="F678" s="1368"/>
      <c r="G678" s="1368"/>
      <c r="H678" s="1368"/>
      <c r="I678" s="1368"/>
      <c r="J678" s="1368"/>
      <c r="K678" s="1368"/>
      <c r="L678" s="1368"/>
      <c r="M678" s="1368"/>
      <c r="N678" s="1368"/>
      <c r="O678" s="1368"/>
      <c r="P678" s="1368"/>
      <c r="Q678" s="1368"/>
      <c r="R678" s="1368"/>
      <c r="S678" s="1368"/>
      <c r="T678" s="1368"/>
      <c r="U678" s="1368"/>
      <c r="V678" s="1368"/>
      <c r="W678" s="1368"/>
      <c r="X678" s="1368"/>
      <c r="Y678" s="1368"/>
      <c r="Z678" s="1368"/>
      <c r="AA678" s="1368"/>
      <c r="AB678" s="1368"/>
      <c r="AC678" s="1368"/>
      <c r="AD678" s="1368"/>
      <c r="AE678" s="1368"/>
    </row>
    <row r="679" spans="1:31" s="1027" customFormat="1" x14ac:dyDescent="0.2">
      <c r="A679" s="1368"/>
      <c r="B679" s="1368"/>
      <c r="C679" s="1368"/>
      <c r="D679" s="1368"/>
      <c r="E679" s="1368"/>
      <c r="F679" s="1368"/>
      <c r="G679" s="1368"/>
      <c r="H679" s="1368"/>
      <c r="I679" s="1368"/>
      <c r="J679" s="1368"/>
      <c r="K679" s="1368"/>
      <c r="L679" s="1368"/>
      <c r="M679" s="1368"/>
      <c r="N679" s="1368"/>
      <c r="O679" s="1368"/>
      <c r="P679" s="1368"/>
      <c r="Q679" s="1368"/>
      <c r="R679" s="1368"/>
      <c r="S679" s="1368"/>
      <c r="T679" s="1368"/>
      <c r="U679" s="1368"/>
      <c r="V679" s="1368"/>
      <c r="W679" s="1368"/>
      <c r="X679" s="1368"/>
      <c r="Y679" s="1368"/>
      <c r="Z679" s="1368"/>
      <c r="AA679" s="1368"/>
      <c r="AB679" s="1368"/>
      <c r="AC679" s="1368"/>
      <c r="AD679" s="1368"/>
      <c r="AE679" s="1368"/>
    </row>
    <row r="680" spans="1:31" s="1027" customFormat="1" x14ac:dyDescent="0.2">
      <c r="A680" s="1368"/>
      <c r="B680" s="1368"/>
      <c r="C680" s="1368"/>
      <c r="D680" s="1368"/>
      <c r="E680" s="1368"/>
      <c r="F680" s="1368"/>
      <c r="G680" s="1368"/>
      <c r="H680" s="1368"/>
      <c r="I680" s="1368"/>
      <c r="J680" s="1368"/>
      <c r="K680" s="1368"/>
      <c r="L680" s="1368"/>
      <c r="M680" s="1368"/>
      <c r="N680" s="1368"/>
      <c r="O680" s="1368"/>
      <c r="P680" s="1368"/>
      <c r="Q680" s="1368"/>
      <c r="R680" s="1368"/>
      <c r="S680" s="1368"/>
      <c r="T680" s="1368"/>
      <c r="U680" s="1368"/>
      <c r="V680" s="1368"/>
      <c r="W680" s="1368"/>
      <c r="X680" s="1368"/>
      <c r="Y680" s="1368"/>
      <c r="Z680" s="1368"/>
      <c r="AA680" s="1368"/>
      <c r="AB680" s="1368"/>
      <c r="AC680" s="1368"/>
      <c r="AD680" s="1368"/>
      <c r="AE680" s="1368"/>
    </row>
    <row r="681" spans="1:31" s="1027" customFormat="1" x14ac:dyDescent="0.2">
      <c r="A681" s="1368"/>
      <c r="B681" s="1368"/>
      <c r="C681" s="1368"/>
      <c r="D681" s="1368"/>
      <c r="E681" s="1368"/>
      <c r="F681" s="1368"/>
      <c r="G681" s="1368"/>
      <c r="H681" s="1368"/>
      <c r="I681" s="1368"/>
      <c r="J681" s="1368"/>
      <c r="K681" s="1368"/>
      <c r="L681" s="1368"/>
      <c r="M681" s="1368"/>
      <c r="N681" s="1368"/>
      <c r="O681" s="1368"/>
      <c r="P681" s="1368"/>
      <c r="Q681" s="1368"/>
      <c r="R681" s="1368"/>
      <c r="S681" s="1368"/>
      <c r="T681" s="1368"/>
      <c r="U681" s="1368"/>
      <c r="V681" s="1368"/>
      <c r="W681" s="1368"/>
      <c r="X681" s="1368"/>
      <c r="Y681" s="1368"/>
      <c r="Z681" s="1368"/>
      <c r="AA681" s="1368"/>
      <c r="AB681" s="1368"/>
      <c r="AC681" s="1368"/>
      <c r="AD681" s="1368"/>
      <c r="AE681" s="1368"/>
    </row>
    <row r="682" spans="1:31" s="1027" customFormat="1" x14ac:dyDescent="0.2">
      <c r="A682" s="1368"/>
      <c r="B682" s="1368"/>
      <c r="C682" s="1368"/>
      <c r="D682" s="1368"/>
      <c r="E682" s="1368"/>
      <c r="F682" s="1368"/>
      <c r="G682" s="1368"/>
      <c r="H682" s="1368"/>
      <c r="I682" s="1368"/>
      <c r="J682" s="1368"/>
      <c r="K682" s="1368"/>
      <c r="L682" s="1368"/>
      <c r="M682" s="1368"/>
      <c r="N682" s="1368"/>
      <c r="O682" s="1368"/>
      <c r="P682" s="1368"/>
      <c r="Q682" s="1368"/>
      <c r="R682" s="1368"/>
      <c r="S682" s="1368"/>
      <c r="T682" s="1368"/>
      <c r="U682" s="1368"/>
      <c r="V682" s="1368"/>
      <c r="W682" s="1368"/>
      <c r="X682" s="1368"/>
      <c r="Y682" s="1368"/>
      <c r="Z682" s="1368"/>
      <c r="AA682" s="1368"/>
      <c r="AB682" s="1368"/>
      <c r="AC682" s="1368"/>
      <c r="AD682" s="1368"/>
      <c r="AE682" s="1368"/>
    </row>
    <row r="683" spans="1:31" s="1027" customFormat="1" x14ac:dyDescent="0.2">
      <c r="A683" s="1368"/>
      <c r="B683" s="1368"/>
      <c r="C683" s="1368"/>
      <c r="D683" s="1368"/>
      <c r="E683" s="1368"/>
      <c r="F683" s="1368"/>
      <c r="G683" s="1368"/>
      <c r="H683" s="1368"/>
      <c r="I683" s="1368"/>
      <c r="J683" s="1368"/>
      <c r="K683" s="1368"/>
      <c r="L683" s="1368"/>
      <c r="M683" s="1368"/>
      <c r="N683" s="1368"/>
      <c r="O683" s="1368"/>
      <c r="P683" s="1368"/>
      <c r="Q683" s="1368"/>
      <c r="R683" s="1368"/>
      <c r="S683" s="1368"/>
      <c r="T683" s="1368"/>
      <c r="U683" s="1368"/>
      <c r="V683" s="1368"/>
      <c r="W683" s="1368"/>
      <c r="X683" s="1368"/>
      <c r="Y683" s="1368"/>
      <c r="Z683" s="1368"/>
      <c r="AA683" s="1368"/>
      <c r="AB683" s="1368"/>
      <c r="AC683" s="1368"/>
      <c r="AD683" s="1368"/>
      <c r="AE683" s="1368"/>
    </row>
    <row r="684" spans="1:31" s="1027" customFormat="1" x14ac:dyDescent="0.2">
      <c r="A684" s="1368"/>
      <c r="B684" s="1368"/>
      <c r="C684" s="1368"/>
      <c r="D684" s="1368"/>
      <c r="E684" s="1368"/>
      <c r="F684" s="1368"/>
      <c r="G684" s="1368"/>
      <c r="H684" s="1368"/>
      <c r="I684" s="1368"/>
      <c r="J684" s="1368"/>
      <c r="K684" s="1368"/>
      <c r="L684" s="1368"/>
      <c r="M684" s="1368"/>
      <c r="N684" s="1368"/>
      <c r="O684" s="1368"/>
      <c r="P684" s="1368"/>
      <c r="Q684" s="1368"/>
      <c r="R684" s="1368"/>
      <c r="S684" s="1368"/>
      <c r="T684" s="1368"/>
      <c r="U684" s="1368"/>
      <c r="V684" s="1368"/>
      <c r="W684" s="1368"/>
      <c r="X684" s="1368"/>
      <c r="Y684" s="1368"/>
      <c r="Z684" s="1368"/>
      <c r="AA684" s="1368"/>
      <c r="AB684" s="1368"/>
      <c r="AC684" s="1368"/>
      <c r="AD684" s="1368"/>
      <c r="AE684" s="1368"/>
    </row>
    <row r="685" spans="1:31" s="1027" customFormat="1" x14ac:dyDescent="0.2">
      <c r="A685" s="1368"/>
      <c r="B685" s="1368"/>
      <c r="C685" s="1368"/>
      <c r="D685" s="1368"/>
      <c r="E685" s="1368"/>
      <c r="F685" s="1368"/>
      <c r="G685" s="1368"/>
      <c r="H685" s="1368"/>
      <c r="I685" s="1368"/>
      <c r="J685" s="1368"/>
      <c r="K685" s="1368"/>
      <c r="L685" s="1368"/>
      <c r="M685" s="1368"/>
      <c r="N685" s="1368"/>
      <c r="O685" s="1368"/>
      <c r="P685" s="1368"/>
      <c r="Q685" s="1368"/>
      <c r="R685" s="1368"/>
      <c r="S685" s="1368"/>
      <c r="T685" s="1368"/>
      <c r="U685" s="1368"/>
      <c r="V685" s="1368"/>
      <c r="W685" s="1368"/>
      <c r="X685" s="1368"/>
      <c r="Y685" s="1368"/>
      <c r="Z685" s="1368"/>
      <c r="AA685" s="1368"/>
      <c r="AB685" s="1368"/>
      <c r="AC685" s="1368"/>
      <c r="AD685" s="1368"/>
      <c r="AE685" s="1368"/>
    </row>
    <row r="686" spans="1:31" s="1027" customFormat="1" x14ac:dyDescent="0.2">
      <c r="A686" s="1368"/>
      <c r="B686" s="1368"/>
      <c r="C686" s="1368"/>
      <c r="D686" s="1368"/>
      <c r="E686" s="1368"/>
      <c r="F686" s="1368"/>
      <c r="G686" s="1368"/>
      <c r="H686" s="1368"/>
      <c r="I686" s="1368"/>
      <c r="J686" s="1368"/>
      <c r="K686" s="1368"/>
      <c r="L686" s="1368"/>
      <c r="M686" s="1368"/>
      <c r="N686" s="1368"/>
      <c r="O686" s="1368"/>
      <c r="P686" s="1368"/>
      <c r="Q686" s="1368"/>
      <c r="R686" s="1368"/>
      <c r="S686" s="1368"/>
      <c r="T686" s="1368"/>
      <c r="U686" s="1368"/>
      <c r="V686" s="1368"/>
      <c r="W686" s="1368"/>
      <c r="X686" s="1368"/>
      <c r="Y686" s="1368"/>
      <c r="Z686" s="1368"/>
      <c r="AA686" s="1368"/>
      <c r="AB686" s="1368"/>
      <c r="AC686" s="1368"/>
      <c r="AD686" s="1368"/>
      <c r="AE686" s="1368"/>
    </row>
    <row r="687" spans="1:31" s="1027" customFormat="1" x14ac:dyDescent="0.2">
      <c r="A687" s="1368"/>
      <c r="B687" s="1368"/>
      <c r="C687" s="1368"/>
      <c r="D687" s="1368"/>
      <c r="E687" s="1368"/>
      <c r="F687" s="1368"/>
      <c r="G687" s="1368"/>
      <c r="H687" s="1368"/>
      <c r="I687" s="1368"/>
      <c r="J687" s="1368"/>
      <c r="K687" s="1368"/>
      <c r="L687" s="1368"/>
      <c r="M687" s="1368"/>
      <c r="N687" s="1368"/>
      <c r="O687" s="1368"/>
      <c r="P687" s="1368"/>
      <c r="Q687" s="1368"/>
      <c r="R687" s="1368"/>
      <c r="S687" s="1368"/>
      <c r="T687" s="1368"/>
      <c r="U687" s="1368"/>
      <c r="V687" s="1368"/>
      <c r="W687" s="1368"/>
      <c r="X687" s="1368"/>
      <c r="Y687" s="1368"/>
      <c r="Z687" s="1368"/>
      <c r="AA687" s="1368"/>
      <c r="AB687" s="1368"/>
      <c r="AC687" s="1368"/>
      <c r="AD687" s="1368"/>
      <c r="AE687" s="1368"/>
    </row>
    <row r="688" spans="1:31" s="1027" customFormat="1" x14ac:dyDescent="0.2">
      <c r="A688" s="1368"/>
      <c r="B688" s="1368"/>
      <c r="C688" s="1368"/>
      <c r="D688" s="1368"/>
      <c r="E688" s="1368"/>
      <c r="F688" s="1368"/>
      <c r="G688" s="1368"/>
      <c r="H688" s="1368"/>
      <c r="I688" s="1368"/>
      <c r="J688" s="1368"/>
      <c r="K688" s="1368"/>
      <c r="L688" s="1368"/>
      <c r="M688" s="1368"/>
      <c r="N688" s="1368"/>
      <c r="O688" s="1368"/>
      <c r="P688" s="1368"/>
      <c r="Q688" s="1368"/>
      <c r="R688" s="1368"/>
      <c r="S688" s="1368"/>
      <c r="T688" s="1368"/>
      <c r="U688" s="1368"/>
      <c r="V688" s="1368"/>
      <c r="W688" s="1368"/>
      <c r="X688" s="1368"/>
      <c r="Y688" s="1368"/>
      <c r="Z688" s="1368"/>
      <c r="AA688" s="1368"/>
      <c r="AB688" s="1368"/>
      <c r="AC688" s="1368"/>
      <c r="AD688" s="1368"/>
      <c r="AE688" s="1368"/>
    </row>
    <row r="689" spans="1:31" s="1027" customFormat="1" x14ac:dyDescent="0.2">
      <c r="A689" s="1368"/>
      <c r="B689" s="1368"/>
      <c r="C689" s="1368"/>
      <c r="D689" s="1368"/>
      <c r="E689" s="1368"/>
      <c r="F689" s="1368"/>
      <c r="G689" s="1368"/>
      <c r="H689" s="1368"/>
      <c r="I689" s="1368"/>
      <c r="J689" s="1368"/>
      <c r="K689" s="1368"/>
      <c r="L689" s="1368"/>
      <c r="M689" s="1368"/>
      <c r="N689" s="1368"/>
      <c r="O689" s="1368"/>
      <c r="P689" s="1368"/>
      <c r="Q689" s="1368"/>
      <c r="R689" s="1368"/>
      <c r="S689" s="1368"/>
      <c r="T689" s="1368"/>
      <c r="U689" s="1368"/>
      <c r="V689" s="1368"/>
      <c r="W689" s="1368"/>
      <c r="X689" s="1368"/>
      <c r="Y689" s="1368"/>
      <c r="Z689" s="1368"/>
      <c r="AA689" s="1368"/>
      <c r="AB689" s="1368"/>
      <c r="AC689" s="1368"/>
      <c r="AD689" s="1368"/>
      <c r="AE689" s="1368"/>
    </row>
    <row r="690" spans="1:31" s="1027" customFormat="1" x14ac:dyDescent="0.2">
      <c r="A690" s="1368"/>
      <c r="B690" s="1368"/>
      <c r="C690" s="1368"/>
      <c r="D690" s="1368"/>
      <c r="E690" s="1368"/>
      <c r="F690" s="1368"/>
      <c r="G690" s="1368"/>
      <c r="H690" s="1368"/>
      <c r="I690" s="1368"/>
      <c r="J690" s="1368"/>
      <c r="K690" s="1368"/>
      <c r="L690" s="1368"/>
      <c r="M690" s="1368"/>
      <c r="N690" s="1368"/>
      <c r="O690" s="1368"/>
      <c r="P690" s="1368"/>
      <c r="Q690" s="1368"/>
      <c r="R690" s="1368"/>
      <c r="S690" s="1368"/>
      <c r="T690" s="1368"/>
      <c r="U690" s="1368"/>
      <c r="V690" s="1368"/>
      <c r="W690" s="1368"/>
      <c r="X690" s="1368"/>
      <c r="Y690" s="1368"/>
      <c r="Z690" s="1368"/>
      <c r="AA690" s="1368"/>
      <c r="AB690" s="1368"/>
      <c r="AC690" s="1368"/>
      <c r="AD690" s="1368"/>
      <c r="AE690" s="1368"/>
    </row>
    <row r="691" spans="1:31" s="1027" customFormat="1" x14ac:dyDescent="0.2">
      <c r="A691" s="1368"/>
      <c r="B691" s="1368"/>
      <c r="C691" s="1368"/>
      <c r="D691" s="1368"/>
      <c r="E691" s="1368"/>
      <c r="F691" s="1368"/>
      <c r="G691" s="1368"/>
      <c r="H691" s="1368"/>
      <c r="I691" s="1368"/>
      <c r="J691" s="1368"/>
      <c r="K691" s="1368"/>
      <c r="L691" s="1368"/>
      <c r="M691" s="1368"/>
      <c r="N691" s="1368"/>
      <c r="O691" s="1368"/>
      <c r="P691" s="1368"/>
      <c r="Q691" s="1368"/>
      <c r="R691" s="1368"/>
      <c r="S691" s="1368"/>
      <c r="T691" s="1368"/>
      <c r="U691" s="1368"/>
      <c r="V691" s="1368"/>
      <c r="W691" s="1368"/>
      <c r="X691" s="1368"/>
      <c r="Y691" s="1368"/>
      <c r="Z691" s="1368"/>
      <c r="AA691" s="1368"/>
      <c r="AB691" s="1368"/>
      <c r="AC691" s="1368"/>
      <c r="AD691" s="1368"/>
      <c r="AE691" s="1368"/>
    </row>
    <row r="692" spans="1:31" s="1027" customFormat="1" x14ac:dyDescent="0.2">
      <c r="A692" s="1368"/>
      <c r="B692" s="1368"/>
      <c r="C692" s="1368"/>
      <c r="D692" s="1368"/>
      <c r="E692" s="1368"/>
      <c r="F692" s="1368"/>
      <c r="G692" s="1368"/>
      <c r="H692" s="1368"/>
      <c r="I692" s="1368"/>
      <c r="J692" s="1368"/>
      <c r="K692" s="1368"/>
      <c r="L692" s="1368"/>
      <c r="M692" s="1368"/>
      <c r="N692" s="1368"/>
      <c r="O692" s="1368"/>
      <c r="P692" s="1368"/>
      <c r="Q692" s="1368"/>
      <c r="R692" s="1368"/>
      <c r="S692" s="1368"/>
      <c r="T692" s="1368"/>
      <c r="U692" s="1368"/>
      <c r="V692" s="1368"/>
      <c r="W692" s="1368"/>
      <c r="X692" s="1368"/>
      <c r="Y692" s="1368"/>
      <c r="Z692" s="1368"/>
      <c r="AA692" s="1368"/>
      <c r="AB692" s="1368"/>
      <c r="AC692" s="1368"/>
      <c r="AD692" s="1368"/>
      <c r="AE692" s="1368"/>
    </row>
    <row r="693" spans="1:31" s="1027" customFormat="1" x14ac:dyDescent="0.2">
      <c r="A693" s="1368"/>
      <c r="B693" s="1368"/>
      <c r="C693" s="1368"/>
      <c r="D693" s="1368"/>
      <c r="E693" s="1368"/>
      <c r="F693" s="1368"/>
      <c r="G693" s="1368"/>
      <c r="H693" s="1368"/>
      <c r="I693" s="1368"/>
      <c r="J693" s="1368"/>
      <c r="K693" s="1368"/>
      <c r="L693" s="1368"/>
      <c r="M693" s="1368"/>
      <c r="N693" s="1368"/>
      <c r="O693" s="1368"/>
      <c r="P693" s="1368"/>
      <c r="Q693" s="1368"/>
      <c r="R693" s="1368"/>
      <c r="S693" s="1368"/>
      <c r="T693" s="1368"/>
      <c r="U693" s="1368"/>
      <c r="V693" s="1368"/>
      <c r="W693" s="1368"/>
      <c r="X693" s="1368"/>
      <c r="Y693" s="1368"/>
      <c r="Z693" s="1368"/>
      <c r="AA693" s="1368"/>
      <c r="AB693" s="1368"/>
      <c r="AC693" s="1368"/>
      <c r="AD693" s="1368"/>
      <c r="AE693" s="1368"/>
    </row>
    <row r="694" spans="1:31" s="1027" customFormat="1" x14ac:dyDescent="0.2">
      <c r="A694" s="1368"/>
      <c r="B694" s="1368"/>
      <c r="C694" s="1368"/>
      <c r="D694" s="1368"/>
      <c r="E694" s="1368"/>
      <c r="F694" s="1368"/>
      <c r="G694" s="1368"/>
      <c r="H694" s="1368"/>
      <c r="I694" s="1368"/>
      <c r="J694" s="1368"/>
      <c r="K694" s="1368"/>
      <c r="L694" s="1368"/>
      <c r="M694" s="1368"/>
      <c r="N694" s="1368"/>
      <c r="O694" s="1368"/>
      <c r="P694" s="1368"/>
      <c r="Q694" s="1368"/>
      <c r="R694" s="1368"/>
      <c r="S694" s="1368"/>
      <c r="T694" s="1368"/>
      <c r="U694" s="1368"/>
      <c r="V694" s="1368"/>
      <c r="W694" s="1368"/>
      <c r="X694" s="1368"/>
      <c r="Y694" s="1368"/>
      <c r="Z694" s="1368"/>
      <c r="AA694" s="1368"/>
      <c r="AB694" s="1368"/>
      <c r="AC694" s="1368"/>
      <c r="AD694" s="1368"/>
      <c r="AE694" s="1368"/>
    </row>
    <row r="695" spans="1:31" s="1027" customFormat="1" x14ac:dyDescent="0.2">
      <c r="A695" s="1368"/>
      <c r="B695" s="1368"/>
      <c r="C695" s="1368"/>
      <c r="D695" s="1368"/>
      <c r="E695" s="1368"/>
      <c r="F695" s="1368"/>
      <c r="G695" s="1368"/>
      <c r="H695" s="1368"/>
      <c r="I695" s="1368"/>
      <c r="J695" s="1368"/>
      <c r="K695" s="1368"/>
      <c r="L695" s="1368"/>
      <c r="M695" s="1368"/>
      <c r="N695" s="1368"/>
      <c r="O695" s="1368"/>
      <c r="P695" s="1368"/>
      <c r="Q695" s="1368"/>
      <c r="R695" s="1368"/>
      <c r="S695" s="1368"/>
      <c r="T695" s="1368"/>
      <c r="U695" s="1368"/>
      <c r="V695" s="1368"/>
      <c r="W695" s="1368"/>
      <c r="X695" s="1368"/>
      <c r="Y695" s="1368"/>
      <c r="Z695" s="1368"/>
      <c r="AA695" s="1368"/>
      <c r="AB695" s="1368"/>
      <c r="AC695" s="1368"/>
      <c r="AD695" s="1368"/>
      <c r="AE695" s="1368"/>
    </row>
    <row r="696" spans="1:31" s="1027" customFormat="1" x14ac:dyDescent="0.2">
      <c r="A696" s="1368"/>
      <c r="B696" s="1368"/>
      <c r="C696" s="1368"/>
      <c r="D696" s="1368"/>
      <c r="E696" s="1368"/>
      <c r="F696" s="1368"/>
      <c r="G696" s="1368"/>
      <c r="H696" s="1368"/>
      <c r="I696" s="1368"/>
      <c r="J696" s="1368"/>
      <c r="K696" s="1368"/>
      <c r="L696" s="1368"/>
      <c r="M696" s="1368"/>
      <c r="N696" s="1368"/>
      <c r="O696" s="1368"/>
      <c r="P696" s="1368"/>
      <c r="Q696" s="1368"/>
      <c r="R696" s="1368"/>
      <c r="S696" s="1368"/>
      <c r="T696" s="1368"/>
      <c r="U696" s="1368"/>
      <c r="V696" s="1368"/>
      <c r="W696" s="1368"/>
      <c r="X696" s="1368"/>
      <c r="Y696" s="1368"/>
      <c r="Z696" s="1368"/>
      <c r="AA696" s="1368"/>
      <c r="AB696" s="1368"/>
      <c r="AC696" s="1368"/>
      <c r="AD696" s="1368"/>
      <c r="AE696" s="1368"/>
    </row>
    <row r="697" spans="1:31" s="1027" customFormat="1" x14ac:dyDescent="0.2">
      <c r="A697" s="1368"/>
      <c r="B697" s="1368"/>
      <c r="C697" s="1368"/>
      <c r="D697" s="1368"/>
      <c r="E697" s="1368"/>
      <c r="F697" s="1368"/>
      <c r="G697" s="1368"/>
      <c r="H697" s="1368"/>
      <c r="I697" s="1368"/>
      <c r="J697" s="1368"/>
      <c r="K697" s="1368"/>
      <c r="L697" s="1368"/>
      <c r="M697" s="1368"/>
      <c r="N697" s="1368"/>
      <c r="O697" s="1368"/>
      <c r="P697" s="1368"/>
      <c r="Q697" s="1368"/>
      <c r="R697" s="1368"/>
      <c r="S697" s="1368"/>
      <c r="T697" s="1368"/>
      <c r="U697" s="1368"/>
      <c r="V697" s="1368"/>
      <c r="W697" s="1368"/>
      <c r="X697" s="1368"/>
      <c r="Y697" s="1368"/>
      <c r="Z697" s="1368"/>
      <c r="AA697" s="1368"/>
      <c r="AB697" s="1368"/>
      <c r="AC697" s="1368"/>
      <c r="AD697" s="1368"/>
      <c r="AE697" s="1368"/>
    </row>
    <row r="698" spans="1:31" s="1027" customFormat="1" x14ac:dyDescent="0.2">
      <c r="A698" s="1368"/>
      <c r="B698" s="1368"/>
      <c r="C698" s="1368"/>
      <c r="D698" s="1368"/>
      <c r="E698" s="1368"/>
      <c r="F698" s="1368"/>
      <c r="G698" s="1368"/>
      <c r="H698" s="1368"/>
      <c r="I698" s="1368"/>
      <c r="J698" s="1368"/>
      <c r="K698" s="1368"/>
      <c r="L698" s="1368"/>
      <c r="M698" s="1368"/>
      <c r="N698" s="1368"/>
      <c r="O698" s="1368"/>
      <c r="P698" s="1368"/>
      <c r="Q698" s="1368"/>
      <c r="R698" s="1368"/>
      <c r="S698" s="1368"/>
      <c r="T698" s="1368"/>
      <c r="U698" s="1368"/>
      <c r="V698" s="1368"/>
      <c r="W698" s="1368"/>
      <c r="X698" s="1368"/>
      <c r="Y698" s="1368"/>
      <c r="Z698" s="1368"/>
      <c r="AA698" s="1368"/>
      <c r="AB698" s="1368"/>
      <c r="AC698" s="1368"/>
      <c r="AD698" s="1368"/>
      <c r="AE698" s="1368"/>
    </row>
    <row r="699" spans="1:31" s="1027" customFormat="1" x14ac:dyDescent="0.2">
      <c r="A699" s="1368"/>
      <c r="B699" s="1368"/>
      <c r="C699" s="1368"/>
      <c r="D699" s="1368"/>
      <c r="E699" s="1368"/>
      <c r="F699" s="1368"/>
      <c r="G699" s="1368"/>
      <c r="H699" s="1368"/>
      <c r="I699" s="1368"/>
      <c r="J699" s="1368"/>
      <c r="K699" s="1368"/>
      <c r="L699" s="1368"/>
      <c r="M699" s="1368"/>
      <c r="N699" s="1368"/>
      <c r="O699" s="1368"/>
      <c r="P699" s="1368"/>
      <c r="Q699" s="1368"/>
      <c r="R699" s="1368"/>
      <c r="S699" s="1368"/>
      <c r="T699" s="1368"/>
      <c r="U699" s="1368"/>
      <c r="V699" s="1368"/>
      <c r="W699" s="1368"/>
      <c r="X699" s="1368"/>
      <c r="Y699" s="1368"/>
      <c r="Z699" s="1368"/>
      <c r="AA699" s="1368"/>
      <c r="AB699" s="1368"/>
      <c r="AC699" s="1368"/>
      <c r="AD699" s="1368"/>
      <c r="AE699" s="1368"/>
    </row>
    <row r="700" spans="1:31" s="1027" customFormat="1" x14ac:dyDescent="0.2">
      <c r="A700" s="1368"/>
      <c r="B700" s="1368"/>
      <c r="C700" s="1368"/>
      <c r="D700" s="1368"/>
      <c r="E700" s="1368"/>
      <c r="F700" s="1368"/>
      <c r="G700" s="1368"/>
      <c r="H700" s="1368"/>
      <c r="I700" s="1368"/>
      <c r="J700" s="1368"/>
      <c r="K700" s="1368"/>
      <c r="L700" s="1368"/>
      <c r="M700" s="1368"/>
      <c r="N700" s="1368"/>
      <c r="O700" s="1368"/>
      <c r="P700" s="1368"/>
      <c r="Q700" s="1368"/>
      <c r="R700" s="1368"/>
      <c r="S700" s="1368"/>
      <c r="T700" s="1368"/>
      <c r="U700" s="1368"/>
      <c r="V700" s="1368"/>
      <c r="W700" s="1368"/>
      <c r="X700" s="1368"/>
      <c r="Y700" s="1368"/>
      <c r="Z700" s="1368"/>
      <c r="AA700" s="1368"/>
      <c r="AB700" s="1368"/>
      <c r="AC700" s="1368"/>
      <c r="AD700" s="1368"/>
      <c r="AE700" s="1368"/>
    </row>
    <row r="701" spans="1:31" s="1027" customFormat="1" x14ac:dyDescent="0.2">
      <c r="A701" s="1368"/>
      <c r="B701" s="1368"/>
      <c r="C701" s="1368"/>
      <c r="D701" s="1368"/>
      <c r="E701" s="1368"/>
      <c r="F701" s="1368"/>
      <c r="G701" s="1368"/>
      <c r="H701" s="1368"/>
      <c r="I701" s="1368"/>
      <c r="J701" s="1368"/>
      <c r="K701" s="1368"/>
      <c r="L701" s="1368"/>
      <c r="M701" s="1368"/>
      <c r="N701" s="1368"/>
      <c r="O701" s="1368"/>
      <c r="P701" s="1368"/>
      <c r="Q701" s="1368"/>
      <c r="R701" s="1368"/>
      <c r="S701" s="1368"/>
      <c r="T701" s="1368"/>
      <c r="U701" s="1368"/>
      <c r="V701" s="1368"/>
      <c r="W701" s="1368"/>
      <c r="X701" s="1368"/>
      <c r="Y701" s="1368"/>
      <c r="Z701" s="1368"/>
      <c r="AA701" s="1368"/>
      <c r="AB701" s="1368"/>
      <c r="AC701" s="1368"/>
      <c r="AD701" s="1368"/>
      <c r="AE701" s="1368"/>
    </row>
    <row r="702" spans="1:31" s="1027" customFormat="1" x14ac:dyDescent="0.2">
      <c r="A702" s="1368"/>
      <c r="B702" s="1368"/>
      <c r="C702" s="1368"/>
      <c r="D702" s="1368"/>
      <c r="E702" s="1368"/>
      <c r="F702" s="1368"/>
      <c r="G702" s="1368"/>
      <c r="H702" s="1368"/>
      <c r="I702" s="1368"/>
      <c r="J702" s="1368"/>
      <c r="K702" s="1368"/>
      <c r="L702" s="1368"/>
      <c r="M702" s="1368"/>
      <c r="N702" s="1368"/>
      <c r="O702" s="1368"/>
      <c r="P702" s="1368"/>
      <c r="Q702" s="1368"/>
      <c r="R702" s="1368"/>
      <c r="S702" s="1368"/>
      <c r="T702" s="1368"/>
      <c r="U702" s="1368"/>
      <c r="V702" s="1368"/>
      <c r="W702" s="1368"/>
      <c r="X702" s="1368"/>
      <c r="Y702" s="1368"/>
      <c r="Z702" s="1368"/>
      <c r="AA702" s="1368"/>
      <c r="AB702" s="1368"/>
      <c r="AC702" s="1368"/>
      <c r="AD702" s="1368"/>
      <c r="AE702" s="1368"/>
    </row>
    <row r="703" spans="1:31" s="1027" customFormat="1" x14ac:dyDescent="0.2">
      <c r="A703" s="1368"/>
      <c r="B703" s="1368"/>
      <c r="C703" s="1368"/>
      <c r="D703" s="1368"/>
      <c r="E703" s="1368"/>
      <c r="F703" s="1368"/>
      <c r="G703" s="1368"/>
      <c r="H703" s="1368"/>
      <c r="I703" s="1368"/>
      <c r="J703" s="1368"/>
      <c r="K703" s="1368"/>
      <c r="L703" s="1368"/>
      <c r="M703" s="1368"/>
      <c r="N703" s="1368"/>
      <c r="O703" s="1368"/>
      <c r="P703" s="1368"/>
      <c r="Q703" s="1368"/>
      <c r="R703" s="1368"/>
      <c r="S703" s="1368"/>
      <c r="T703" s="1368"/>
      <c r="U703" s="1368"/>
      <c r="V703" s="1368"/>
      <c r="W703" s="1368"/>
      <c r="X703" s="1368"/>
      <c r="Y703" s="1368"/>
      <c r="Z703" s="1368"/>
      <c r="AA703" s="1368"/>
      <c r="AB703" s="1368"/>
      <c r="AC703" s="1368"/>
      <c r="AD703" s="1368"/>
      <c r="AE703" s="1368"/>
    </row>
    <row r="704" spans="1:31" s="1027" customFormat="1" x14ac:dyDescent="0.2">
      <c r="A704" s="1368"/>
      <c r="B704" s="1368"/>
      <c r="C704" s="1368"/>
      <c r="D704" s="1368"/>
      <c r="E704" s="1368"/>
      <c r="F704" s="1368"/>
      <c r="G704" s="1368"/>
      <c r="H704" s="1368"/>
      <c r="I704" s="1368"/>
      <c r="J704" s="1368"/>
      <c r="K704" s="1368"/>
      <c r="L704" s="1368"/>
      <c r="M704" s="1368"/>
      <c r="N704" s="1368"/>
      <c r="O704" s="1368"/>
      <c r="P704" s="1368"/>
      <c r="Q704" s="1368"/>
      <c r="R704" s="1368"/>
      <c r="S704" s="1368"/>
      <c r="T704" s="1368"/>
      <c r="U704" s="1368"/>
      <c r="V704" s="1368"/>
      <c r="W704" s="1368"/>
      <c r="X704" s="1368"/>
      <c r="Y704" s="1368"/>
      <c r="Z704" s="1368"/>
      <c r="AA704" s="1368"/>
      <c r="AB704" s="1368"/>
      <c r="AC704" s="1368"/>
      <c r="AD704" s="1368"/>
      <c r="AE704" s="1368"/>
    </row>
    <row r="705" spans="1:31" s="1027" customFormat="1" x14ac:dyDescent="0.2">
      <c r="A705" s="1368"/>
      <c r="B705" s="1368"/>
      <c r="C705" s="1368"/>
      <c r="D705" s="1368"/>
      <c r="E705" s="1368"/>
      <c r="F705" s="1368"/>
      <c r="G705" s="1368"/>
      <c r="H705" s="1368"/>
      <c r="I705" s="1368"/>
      <c r="J705" s="1368"/>
      <c r="K705" s="1368"/>
      <c r="L705" s="1368"/>
      <c r="M705" s="1368"/>
      <c r="N705" s="1368"/>
      <c r="O705" s="1368"/>
      <c r="P705" s="1368"/>
      <c r="Q705" s="1368"/>
      <c r="R705" s="1368"/>
      <c r="S705" s="1368"/>
      <c r="T705" s="1368"/>
      <c r="U705" s="1368"/>
      <c r="V705" s="1368"/>
      <c r="W705" s="1368"/>
      <c r="X705" s="1368"/>
      <c r="Y705" s="1368"/>
      <c r="Z705" s="1368"/>
      <c r="AA705" s="1368"/>
      <c r="AB705" s="1368"/>
      <c r="AC705" s="1368"/>
      <c r="AD705" s="1368"/>
      <c r="AE705" s="1368"/>
    </row>
    <row r="706" spans="1:31" s="1027" customFormat="1" x14ac:dyDescent="0.2">
      <c r="A706" s="1368"/>
      <c r="B706" s="1368"/>
      <c r="C706" s="1368"/>
      <c r="D706" s="1368"/>
      <c r="E706" s="1368"/>
      <c r="F706" s="1368"/>
      <c r="G706" s="1368"/>
      <c r="H706" s="1368"/>
      <c r="I706" s="1368"/>
      <c r="J706" s="1368"/>
      <c r="K706" s="1368"/>
      <c r="L706" s="1368"/>
      <c r="M706" s="1368"/>
      <c r="N706" s="1368"/>
      <c r="O706" s="1368"/>
      <c r="P706" s="1368"/>
      <c r="Q706" s="1368"/>
      <c r="R706" s="1368"/>
      <c r="S706" s="1368"/>
      <c r="T706" s="1368"/>
      <c r="U706" s="1368"/>
      <c r="V706" s="1368"/>
      <c r="W706" s="1368"/>
      <c r="X706" s="1368"/>
      <c r="Y706" s="1368"/>
      <c r="Z706" s="1368"/>
      <c r="AA706" s="1368"/>
      <c r="AB706" s="1368"/>
      <c r="AC706" s="1368"/>
      <c r="AD706" s="1368"/>
      <c r="AE706" s="1368"/>
    </row>
    <row r="707" spans="1:31" s="1027" customFormat="1" x14ac:dyDescent="0.2">
      <c r="A707" s="1368"/>
      <c r="B707" s="1368"/>
      <c r="C707" s="1368"/>
      <c r="D707" s="1368"/>
      <c r="E707" s="1368"/>
      <c r="F707" s="1368"/>
      <c r="G707" s="1368"/>
      <c r="H707" s="1368"/>
      <c r="I707" s="1368"/>
      <c r="J707" s="1368"/>
      <c r="K707" s="1368"/>
      <c r="L707" s="1368"/>
      <c r="M707" s="1368"/>
      <c r="N707" s="1368"/>
      <c r="O707" s="1368"/>
      <c r="P707" s="1368"/>
      <c r="Q707" s="1368"/>
      <c r="R707" s="1368"/>
      <c r="S707" s="1368"/>
      <c r="T707" s="1368"/>
      <c r="U707" s="1368"/>
      <c r="V707" s="1368"/>
      <c r="W707" s="1368"/>
      <c r="X707" s="1368"/>
      <c r="Y707" s="1368"/>
      <c r="Z707" s="1368"/>
      <c r="AA707" s="1368"/>
      <c r="AB707" s="1368"/>
      <c r="AC707" s="1368"/>
      <c r="AD707" s="1368"/>
      <c r="AE707" s="1368"/>
    </row>
    <row r="708" spans="1:31" s="1027" customFormat="1" x14ac:dyDescent="0.2">
      <c r="A708" s="1368"/>
      <c r="B708" s="1368"/>
      <c r="C708" s="1368"/>
      <c r="D708" s="1368"/>
      <c r="E708" s="1368"/>
      <c r="F708" s="1368"/>
      <c r="G708" s="1368"/>
      <c r="H708" s="1368"/>
      <c r="I708" s="1368"/>
      <c r="J708" s="1368"/>
      <c r="K708" s="1368"/>
      <c r="L708" s="1368"/>
      <c r="M708" s="1368"/>
      <c r="N708" s="1368"/>
      <c r="O708" s="1368"/>
      <c r="P708" s="1368"/>
      <c r="Q708" s="1368"/>
      <c r="R708" s="1368"/>
      <c r="S708" s="1368"/>
      <c r="T708" s="1368"/>
      <c r="U708" s="1368"/>
      <c r="V708" s="1368"/>
      <c r="W708" s="1368"/>
      <c r="X708" s="1368"/>
      <c r="Y708" s="1368"/>
      <c r="Z708" s="1368"/>
      <c r="AA708" s="1368"/>
      <c r="AB708" s="1368"/>
      <c r="AC708" s="1368"/>
      <c r="AD708" s="1368"/>
      <c r="AE708" s="1368"/>
    </row>
    <row r="709" spans="1:31" s="1027" customFormat="1" x14ac:dyDescent="0.2">
      <c r="A709" s="1368"/>
      <c r="B709" s="1368"/>
      <c r="C709" s="1368"/>
      <c r="D709" s="1368"/>
      <c r="E709" s="1368"/>
      <c r="F709" s="1368"/>
      <c r="G709" s="1368"/>
      <c r="H709" s="1368"/>
      <c r="I709" s="1368"/>
      <c r="J709" s="1368"/>
      <c r="K709" s="1368"/>
      <c r="L709" s="1368"/>
      <c r="M709" s="1368"/>
      <c r="N709" s="1368"/>
      <c r="O709" s="1368"/>
      <c r="P709" s="1368"/>
      <c r="Q709" s="1368"/>
      <c r="R709" s="1368"/>
      <c r="S709" s="1368"/>
      <c r="T709" s="1368"/>
      <c r="U709" s="1368"/>
      <c r="V709" s="1368"/>
      <c r="W709" s="1368"/>
      <c r="X709" s="1368"/>
      <c r="Y709" s="1368"/>
      <c r="Z709" s="1368"/>
      <c r="AA709" s="1368"/>
      <c r="AB709" s="1368"/>
      <c r="AC709" s="1368"/>
      <c r="AD709" s="1368"/>
      <c r="AE709" s="1368"/>
    </row>
    <row r="710" spans="1:31" s="1027" customFormat="1" x14ac:dyDescent="0.2">
      <c r="A710" s="1368"/>
      <c r="B710" s="1368"/>
      <c r="C710" s="1368"/>
      <c r="D710" s="1368"/>
      <c r="E710" s="1368"/>
      <c r="F710" s="1368"/>
      <c r="G710" s="1368"/>
      <c r="H710" s="1368"/>
      <c r="I710" s="1368"/>
      <c r="J710" s="1368"/>
      <c r="K710" s="1368"/>
      <c r="L710" s="1368"/>
      <c r="M710" s="1368"/>
      <c r="N710" s="1368"/>
      <c r="O710" s="1368"/>
      <c r="P710" s="1368"/>
      <c r="Q710" s="1368"/>
      <c r="R710" s="1368"/>
      <c r="S710" s="1368"/>
      <c r="T710" s="1368"/>
      <c r="U710" s="1368"/>
      <c r="V710" s="1368"/>
      <c r="W710" s="1368"/>
      <c r="X710" s="1368"/>
      <c r="Y710" s="1368"/>
      <c r="Z710" s="1368"/>
      <c r="AA710" s="1368"/>
      <c r="AB710" s="1368"/>
      <c r="AC710" s="1368"/>
      <c r="AD710" s="1368"/>
      <c r="AE710" s="1368"/>
    </row>
    <row r="711" spans="1:31" s="1027" customFormat="1" x14ac:dyDescent="0.2">
      <c r="A711" s="1368"/>
      <c r="B711" s="1368"/>
      <c r="C711" s="1368"/>
      <c r="D711" s="1368"/>
      <c r="E711" s="1368"/>
      <c r="F711" s="1368"/>
      <c r="G711" s="1368"/>
      <c r="H711" s="1368"/>
      <c r="I711" s="1368"/>
      <c r="J711" s="1368"/>
      <c r="K711" s="1368"/>
      <c r="L711" s="1368"/>
      <c r="M711" s="1368"/>
      <c r="N711" s="1368"/>
      <c r="O711" s="1368"/>
      <c r="P711" s="1368"/>
      <c r="Q711" s="1368"/>
      <c r="R711" s="1368"/>
      <c r="S711" s="1368"/>
      <c r="T711" s="1368"/>
      <c r="U711" s="1368"/>
      <c r="V711" s="1368"/>
      <c r="W711" s="1368"/>
      <c r="X711" s="1368"/>
      <c r="Y711" s="1368"/>
      <c r="Z711" s="1368"/>
      <c r="AA711" s="1368"/>
      <c r="AB711" s="1368"/>
      <c r="AC711" s="1368"/>
      <c r="AD711" s="1368"/>
      <c r="AE711" s="1368"/>
    </row>
    <row r="712" spans="1:31" s="1027" customFormat="1" x14ac:dyDescent="0.2">
      <c r="A712" s="1368"/>
      <c r="B712" s="1368"/>
      <c r="C712" s="1368"/>
      <c r="D712" s="1368"/>
      <c r="E712" s="1368"/>
      <c r="F712" s="1368"/>
      <c r="G712" s="1368"/>
      <c r="H712" s="1368"/>
      <c r="I712" s="1368"/>
      <c r="J712" s="1368"/>
      <c r="K712" s="1368"/>
      <c r="L712" s="1368"/>
      <c r="M712" s="1368"/>
      <c r="N712" s="1368"/>
      <c r="O712" s="1368"/>
      <c r="P712" s="1368"/>
      <c r="Q712" s="1368"/>
      <c r="R712" s="1368"/>
      <c r="S712" s="1368"/>
      <c r="T712" s="1368"/>
      <c r="U712" s="1368"/>
      <c r="V712" s="1368"/>
      <c r="W712" s="1368"/>
      <c r="X712" s="1368"/>
      <c r="Y712" s="1368"/>
      <c r="Z712" s="1368"/>
      <c r="AA712" s="1368"/>
      <c r="AB712" s="1368"/>
      <c r="AC712" s="1368"/>
      <c r="AD712" s="1368"/>
      <c r="AE712" s="1368"/>
    </row>
    <row r="713" spans="1:31" s="1027" customFormat="1" x14ac:dyDescent="0.2">
      <c r="A713" s="1368"/>
      <c r="B713" s="1368"/>
      <c r="C713" s="1368"/>
      <c r="D713" s="1368"/>
      <c r="E713" s="1368"/>
      <c r="F713" s="1368"/>
      <c r="G713" s="1368"/>
      <c r="H713" s="1368"/>
      <c r="I713" s="1368"/>
      <c r="J713" s="1368"/>
      <c r="K713" s="1368"/>
      <c r="L713" s="1368"/>
      <c r="M713" s="1368"/>
      <c r="N713" s="1368"/>
      <c r="O713" s="1368"/>
      <c r="P713" s="1368"/>
      <c r="Q713" s="1368"/>
      <c r="R713" s="1368"/>
      <c r="S713" s="1368"/>
      <c r="T713" s="1368"/>
      <c r="U713" s="1368"/>
      <c r="V713" s="1368"/>
      <c r="W713" s="1368"/>
      <c r="X713" s="1368"/>
      <c r="Y713" s="1368"/>
      <c r="Z713" s="1368"/>
      <c r="AA713" s="1368"/>
      <c r="AB713" s="1368"/>
      <c r="AC713" s="1368"/>
      <c r="AD713" s="1368"/>
      <c r="AE713" s="1368"/>
    </row>
    <row r="714" spans="1:31" s="1027" customFormat="1" x14ac:dyDescent="0.2">
      <c r="A714" s="1368"/>
      <c r="B714" s="1368"/>
      <c r="C714" s="1368"/>
      <c r="D714" s="1368"/>
      <c r="E714" s="1368"/>
      <c r="F714" s="1368"/>
      <c r="G714" s="1368"/>
      <c r="H714" s="1368"/>
      <c r="I714" s="1368"/>
      <c r="J714" s="1368"/>
      <c r="K714" s="1368"/>
      <c r="L714" s="1368"/>
      <c r="M714" s="1368"/>
      <c r="N714" s="1368"/>
      <c r="O714" s="1368"/>
      <c r="P714" s="1368"/>
      <c r="Q714" s="1368"/>
      <c r="R714" s="1368"/>
      <c r="S714" s="1368"/>
      <c r="T714" s="1368"/>
      <c r="U714" s="1368"/>
      <c r="V714" s="1368"/>
      <c r="W714" s="1368"/>
      <c r="X714" s="1368"/>
      <c r="Y714" s="1368"/>
      <c r="Z714" s="1368"/>
      <c r="AA714" s="1368"/>
      <c r="AB714" s="1368"/>
      <c r="AC714" s="1368"/>
      <c r="AD714" s="1368"/>
      <c r="AE714" s="1368"/>
    </row>
    <row r="715" spans="1:31" s="1027" customFormat="1" x14ac:dyDescent="0.2">
      <c r="A715" s="1368"/>
      <c r="B715" s="1368"/>
      <c r="C715" s="1368"/>
      <c r="D715" s="1368"/>
      <c r="E715" s="1368"/>
      <c r="F715" s="1368"/>
      <c r="G715" s="1368"/>
      <c r="H715" s="1368"/>
      <c r="I715" s="1368"/>
      <c r="J715" s="1368"/>
      <c r="K715" s="1368"/>
      <c r="L715" s="1368"/>
      <c r="M715" s="1368"/>
      <c r="N715" s="1368"/>
      <c r="O715" s="1368"/>
      <c r="P715" s="1368"/>
      <c r="Q715" s="1368"/>
      <c r="R715" s="1368"/>
      <c r="S715" s="1368"/>
      <c r="T715" s="1368"/>
      <c r="U715" s="1368"/>
      <c r="V715" s="1368"/>
      <c r="W715" s="1368"/>
      <c r="X715" s="1368"/>
      <c r="Y715" s="1368"/>
      <c r="Z715" s="1368"/>
      <c r="AA715" s="1368"/>
      <c r="AB715" s="1368"/>
      <c r="AC715" s="1368"/>
      <c r="AD715" s="1368"/>
      <c r="AE715" s="1368"/>
    </row>
    <row r="716" spans="1:31" s="1027" customFormat="1" x14ac:dyDescent="0.2">
      <c r="A716" s="1368"/>
      <c r="B716" s="1368"/>
      <c r="C716" s="1368"/>
      <c r="D716" s="1368"/>
      <c r="E716" s="1368"/>
      <c r="F716" s="1368"/>
      <c r="G716" s="1368"/>
      <c r="H716" s="1368"/>
      <c r="I716" s="1368"/>
      <c r="J716" s="1368"/>
      <c r="K716" s="1368"/>
      <c r="L716" s="1368"/>
      <c r="M716" s="1368"/>
      <c r="N716" s="1368"/>
      <c r="O716" s="1368"/>
      <c r="P716" s="1368"/>
      <c r="Q716" s="1368"/>
      <c r="R716" s="1368"/>
      <c r="S716" s="1368"/>
      <c r="T716" s="1368"/>
      <c r="U716" s="1368"/>
      <c r="V716" s="1368"/>
      <c r="W716" s="1368"/>
      <c r="X716" s="1368"/>
      <c r="Y716" s="1368"/>
      <c r="Z716" s="1368"/>
      <c r="AA716" s="1368"/>
      <c r="AB716" s="1368"/>
      <c r="AC716" s="1368"/>
      <c r="AD716" s="1368"/>
      <c r="AE716" s="1368"/>
    </row>
    <row r="717" spans="1:31" s="1027" customFormat="1" x14ac:dyDescent="0.2">
      <c r="A717" s="1368"/>
      <c r="B717" s="1368"/>
      <c r="C717" s="1368"/>
      <c r="D717" s="1368"/>
      <c r="E717" s="1368"/>
      <c r="F717" s="1368"/>
      <c r="G717" s="1368"/>
      <c r="H717" s="1368"/>
      <c r="I717" s="1368"/>
      <c r="J717" s="1368"/>
      <c r="K717" s="1368"/>
      <c r="L717" s="1368"/>
      <c r="M717" s="1368"/>
      <c r="N717" s="1368"/>
      <c r="O717" s="1368"/>
      <c r="P717" s="1368"/>
      <c r="Q717" s="1368"/>
      <c r="R717" s="1368"/>
      <c r="S717" s="1368"/>
      <c r="T717" s="1368"/>
      <c r="U717" s="1368"/>
      <c r="V717" s="1368"/>
      <c r="W717" s="1368"/>
      <c r="X717" s="1368"/>
      <c r="Y717" s="1368"/>
      <c r="Z717" s="1368"/>
      <c r="AA717" s="1368"/>
      <c r="AB717" s="1368"/>
      <c r="AC717" s="1368"/>
      <c r="AD717" s="1368"/>
      <c r="AE717" s="1368"/>
    </row>
    <row r="718" spans="1:31" s="1027" customFormat="1" x14ac:dyDescent="0.2">
      <c r="A718" s="1368"/>
      <c r="B718" s="1368"/>
      <c r="C718" s="1368"/>
      <c r="D718" s="1368"/>
      <c r="E718" s="1368"/>
      <c r="F718" s="1368"/>
      <c r="G718" s="1368"/>
      <c r="H718" s="1368"/>
      <c r="I718" s="1368"/>
      <c r="J718" s="1368"/>
      <c r="K718" s="1368"/>
      <c r="L718" s="1368"/>
      <c r="M718" s="1368"/>
      <c r="N718" s="1368"/>
      <c r="O718" s="1368"/>
      <c r="P718" s="1368"/>
      <c r="Q718" s="1368"/>
      <c r="R718" s="1368"/>
      <c r="S718" s="1368"/>
      <c r="T718" s="1368"/>
      <c r="U718" s="1368"/>
      <c r="V718" s="1368"/>
      <c r="W718" s="1368"/>
      <c r="X718" s="1368"/>
      <c r="Y718" s="1368"/>
      <c r="Z718" s="1368"/>
      <c r="AA718" s="1368"/>
      <c r="AB718" s="1368"/>
      <c r="AC718" s="1368"/>
      <c r="AD718" s="1368"/>
      <c r="AE718" s="1368"/>
    </row>
    <row r="719" spans="1:31" s="1027" customFormat="1" x14ac:dyDescent="0.2">
      <c r="A719" s="1368"/>
      <c r="B719" s="1368"/>
      <c r="C719" s="1368"/>
      <c r="D719" s="1368"/>
      <c r="E719" s="1368"/>
      <c r="F719" s="1368"/>
      <c r="G719" s="1368"/>
      <c r="H719" s="1368"/>
      <c r="I719" s="1368"/>
      <c r="J719" s="1368"/>
      <c r="K719" s="1368"/>
      <c r="L719" s="1368"/>
      <c r="M719" s="1368"/>
      <c r="N719" s="1368"/>
      <c r="O719" s="1368"/>
      <c r="P719" s="1368"/>
      <c r="Q719" s="1368"/>
      <c r="R719" s="1368"/>
      <c r="S719" s="1368"/>
      <c r="T719" s="1368"/>
      <c r="U719" s="1368"/>
      <c r="V719" s="1368"/>
      <c r="W719" s="1368"/>
      <c r="X719" s="1368"/>
      <c r="Y719" s="1368"/>
      <c r="Z719" s="1368"/>
      <c r="AA719" s="1368"/>
      <c r="AB719" s="1368"/>
      <c r="AC719" s="1368"/>
      <c r="AD719" s="1368"/>
      <c r="AE719" s="1368"/>
    </row>
    <row r="720" spans="1:31" s="1027" customFormat="1" x14ac:dyDescent="0.2">
      <c r="A720" s="1368"/>
      <c r="B720" s="1368"/>
      <c r="C720" s="1368"/>
      <c r="D720" s="1368"/>
      <c r="E720" s="1368"/>
      <c r="F720" s="1368"/>
      <c r="G720" s="1368"/>
      <c r="H720" s="1368"/>
      <c r="I720" s="1368"/>
      <c r="J720" s="1368"/>
      <c r="K720" s="1368"/>
      <c r="L720" s="1368"/>
      <c r="M720" s="1368"/>
      <c r="N720" s="1368"/>
      <c r="O720" s="1368"/>
      <c r="P720" s="1368"/>
      <c r="Q720" s="1368"/>
      <c r="R720" s="1368"/>
      <c r="S720" s="1368"/>
      <c r="T720" s="1368"/>
      <c r="U720" s="1368"/>
      <c r="V720" s="1368"/>
      <c r="W720" s="1368"/>
      <c r="X720" s="1368"/>
      <c r="Y720" s="1368"/>
      <c r="Z720" s="1368"/>
      <c r="AA720" s="1368"/>
      <c r="AB720" s="1368"/>
      <c r="AC720" s="1368"/>
      <c r="AD720" s="1368"/>
      <c r="AE720" s="1368"/>
    </row>
    <row r="721" spans="1:31" s="1027" customFormat="1" x14ac:dyDescent="0.2">
      <c r="A721" s="1368"/>
      <c r="B721" s="1368"/>
      <c r="C721" s="1368"/>
      <c r="D721" s="1368"/>
      <c r="E721" s="1368"/>
      <c r="F721" s="1368"/>
      <c r="G721" s="1368"/>
      <c r="H721" s="1368"/>
      <c r="I721" s="1368"/>
      <c r="J721" s="1368"/>
      <c r="K721" s="1368"/>
      <c r="L721" s="1368"/>
      <c r="M721" s="1368"/>
      <c r="N721" s="1368"/>
      <c r="O721" s="1368"/>
      <c r="P721" s="1368"/>
      <c r="Q721" s="1368"/>
      <c r="R721" s="1368"/>
      <c r="S721" s="1368"/>
      <c r="T721" s="1368"/>
      <c r="U721" s="1368"/>
      <c r="V721" s="1368"/>
      <c r="W721" s="1368"/>
      <c r="X721" s="1368"/>
      <c r="Y721" s="1368"/>
      <c r="Z721" s="1368"/>
      <c r="AA721" s="1368"/>
      <c r="AB721" s="1368"/>
      <c r="AC721" s="1368"/>
      <c r="AD721" s="1368"/>
      <c r="AE721" s="1368"/>
    </row>
    <row r="722" spans="1:31" s="1027" customFormat="1" x14ac:dyDescent="0.2">
      <c r="A722" s="1368"/>
      <c r="B722" s="1368"/>
      <c r="C722" s="1368"/>
      <c r="D722" s="1368"/>
      <c r="E722" s="1368"/>
      <c r="F722" s="1368"/>
      <c r="G722" s="1368"/>
      <c r="H722" s="1368"/>
      <c r="I722" s="1368"/>
      <c r="J722" s="1368"/>
      <c r="K722" s="1368"/>
      <c r="L722" s="1368"/>
      <c r="M722" s="1368"/>
      <c r="N722" s="1368"/>
      <c r="O722" s="1368"/>
      <c r="P722" s="1368"/>
      <c r="Q722" s="1368"/>
      <c r="R722" s="1368"/>
      <c r="S722" s="1368"/>
      <c r="T722" s="1368"/>
      <c r="U722" s="1368"/>
      <c r="V722" s="1368"/>
      <c r="W722" s="1368"/>
      <c r="X722" s="1368"/>
      <c r="Y722" s="1368"/>
      <c r="Z722" s="1368"/>
      <c r="AA722" s="1368"/>
      <c r="AB722" s="1368"/>
      <c r="AC722" s="1368"/>
      <c r="AD722" s="1368"/>
      <c r="AE722" s="1368"/>
    </row>
    <row r="723" spans="1:31" s="1027" customFormat="1" x14ac:dyDescent="0.2">
      <c r="A723" s="1368"/>
      <c r="B723" s="1368"/>
      <c r="C723" s="1368"/>
      <c r="D723" s="1368"/>
      <c r="E723" s="1368"/>
      <c r="F723" s="1368"/>
      <c r="G723" s="1368"/>
      <c r="H723" s="1368"/>
      <c r="I723" s="1368"/>
      <c r="J723" s="1368"/>
      <c r="K723" s="1368"/>
      <c r="L723" s="1368"/>
      <c r="M723" s="1368"/>
      <c r="N723" s="1368"/>
      <c r="O723" s="1368"/>
      <c r="P723" s="1368"/>
      <c r="Q723" s="1368"/>
      <c r="R723" s="1368"/>
      <c r="S723" s="1368"/>
      <c r="T723" s="1368"/>
      <c r="U723" s="1368"/>
      <c r="V723" s="1368"/>
      <c r="W723" s="1368"/>
      <c r="X723" s="1368"/>
      <c r="Y723" s="1368"/>
      <c r="Z723" s="1368"/>
      <c r="AA723" s="1368"/>
      <c r="AB723" s="1368"/>
      <c r="AC723" s="1368"/>
      <c r="AD723" s="1368"/>
      <c r="AE723" s="1368"/>
    </row>
    <row r="724" spans="1:31" s="1027" customFormat="1" x14ac:dyDescent="0.2">
      <c r="A724" s="1368"/>
      <c r="B724" s="1368"/>
      <c r="C724" s="1368"/>
      <c r="D724" s="1368"/>
      <c r="E724" s="1368"/>
      <c r="F724" s="1368"/>
      <c r="G724" s="1368"/>
      <c r="H724" s="1368"/>
      <c r="I724" s="1368"/>
      <c r="J724" s="1368"/>
      <c r="K724" s="1368"/>
      <c r="L724" s="1368"/>
      <c r="M724" s="1368"/>
      <c r="N724" s="1368"/>
      <c r="O724" s="1368"/>
      <c r="P724" s="1368"/>
      <c r="Q724" s="1368"/>
      <c r="R724" s="1368"/>
      <c r="S724" s="1368"/>
      <c r="T724" s="1368"/>
      <c r="U724" s="1368"/>
      <c r="V724" s="1368"/>
      <c r="W724" s="1368"/>
      <c r="X724" s="1368"/>
      <c r="Y724" s="1368"/>
      <c r="Z724" s="1368"/>
      <c r="AA724" s="1368"/>
      <c r="AB724" s="1368"/>
      <c r="AC724" s="1368"/>
      <c r="AD724" s="1368"/>
      <c r="AE724" s="1368"/>
    </row>
    <row r="725" spans="1:31" s="1027" customFormat="1" x14ac:dyDescent="0.2">
      <c r="A725" s="1368"/>
      <c r="B725" s="1368"/>
      <c r="C725" s="1368"/>
      <c r="D725" s="1368"/>
      <c r="E725" s="1368"/>
      <c r="F725" s="1368"/>
      <c r="G725" s="1368"/>
      <c r="H725" s="1368"/>
      <c r="I725" s="1368"/>
      <c r="J725" s="1368"/>
      <c r="K725" s="1368"/>
      <c r="L725" s="1368"/>
      <c r="M725" s="1368"/>
      <c r="N725" s="1368"/>
      <c r="O725" s="1368"/>
      <c r="P725" s="1368"/>
      <c r="Q725" s="1368"/>
      <c r="R725" s="1368"/>
      <c r="S725" s="1368"/>
      <c r="T725" s="1368"/>
      <c r="U725" s="1368"/>
      <c r="V725" s="1368"/>
      <c r="W725" s="1368"/>
      <c r="X725" s="1368"/>
      <c r="Y725" s="1368"/>
      <c r="Z725" s="1368"/>
      <c r="AA725" s="1368"/>
      <c r="AB725" s="1368"/>
      <c r="AC725" s="1368"/>
      <c r="AD725" s="1368"/>
      <c r="AE725" s="1368"/>
    </row>
    <row r="726" spans="1:31" s="1027" customFormat="1" x14ac:dyDescent="0.2">
      <c r="A726" s="1368"/>
      <c r="B726" s="1368"/>
      <c r="C726" s="1368"/>
      <c r="D726" s="1368"/>
      <c r="E726" s="1368"/>
      <c r="F726" s="1368"/>
      <c r="G726" s="1368"/>
      <c r="H726" s="1368"/>
      <c r="I726" s="1368"/>
      <c r="J726" s="1368"/>
      <c r="K726" s="1368"/>
      <c r="L726" s="1368"/>
      <c r="M726" s="1368"/>
      <c r="N726" s="1368"/>
      <c r="O726" s="1368"/>
      <c r="P726" s="1368"/>
      <c r="Q726" s="1368"/>
      <c r="R726" s="1368"/>
      <c r="S726" s="1368"/>
      <c r="T726" s="1368"/>
      <c r="U726" s="1368"/>
      <c r="V726" s="1368"/>
      <c r="W726" s="1368"/>
      <c r="X726" s="1368"/>
      <c r="Y726" s="1368"/>
      <c r="Z726" s="1368"/>
      <c r="AA726" s="1368"/>
      <c r="AB726" s="1368"/>
      <c r="AC726" s="1368"/>
      <c r="AD726" s="1368"/>
      <c r="AE726" s="1368"/>
    </row>
    <row r="727" spans="1:31" s="1027" customFormat="1" x14ac:dyDescent="0.2">
      <c r="A727" s="1368"/>
      <c r="B727" s="1368"/>
      <c r="C727" s="1368"/>
      <c r="D727" s="1368"/>
      <c r="E727" s="1368"/>
      <c r="F727" s="1368"/>
      <c r="G727" s="1368"/>
      <c r="H727" s="1368"/>
      <c r="I727" s="1368"/>
      <c r="J727" s="1368"/>
      <c r="K727" s="1368"/>
      <c r="L727" s="1368"/>
      <c r="M727" s="1368"/>
      <c r="N727" s="1368"/>
      <c r="O727" s="1368"/>
      <c r="P727" s="1368"/>
      <c r="Q727" s="1368"/>
      <c r="R727" s="1368"/>
      <c r="S727" s="1368"/>
      <c r="T727" s="1368"/>
      <c r="U727" s="1368"/>
      <c r="V727" s="1368"/>
      <c r="W727" s="1368"/>
      <c r="X727" s="1368"/>
      <c r="Y727" s="1368"/>
      <c r="Z727" s="1368"/>
      <c r="AA727" s="1368"/>
      <c r="AB727" s="1368"/>
      <c r="AC727" s="1368"/>
      <c r="AD727" s="1368"/>
      <c r="AE727" s="1368"/>
    </row>
    <row r="728" spans="1:31" s="1027" customFormat="1" x14ac:dyDescent="0.2">
      <c r="A728" s="1368"/>
      <c r="B728" s="1368"/>
      <c r="C728" s="1368"/>
      <c r="D728" s="1368"/>
      <c r="E728" s="1368"/>
      <c r="F728" s="1368"/>
      <c r="G728" s="1368"/>
      <c r="H728" s="1368"/>
      <c r="I728" s="1368"/>
      <c r="J728" s="1368"/>
      <c r="K728" s="1368"/>
      <c r="L728" s="1368"/>
      <c r="M728" s="1368"/>
      <c r="N728" s="1368"/>
      <c r="O728" s="1368"/>
      <c r="P728" s="1368"/>
      <c r="Q728" s="1368"/>
      <c r="R728" s="1368"/>
      <c r="S728" s="1368"/>
      <c r="T728" s="1368"/>
      <c r="U728" s="1368"/>
      <c r="V728" s="1368"/>
      <c r="W728" s="1368"/>
      <c r="X728" s="1368"/>
      <c r="Y728" s="1368"/>
      <c r="Z728" s="1368"/>
      <c r="AA728" s="1368"/>
      <c r="AB728" s="1368"/>
      <c r="AC728" s="1368"/>
      <c r="AD728" s="1368"/>
      <c r="AE728" s="1368"/>
    </row>
    <row r="729" spans="1:31" s="1027" customFormat="1" x14ac:dyDescent="0.2">
      <c r="A729" s="1368"/>
      <c r="B729" s="1368"/>
      <c r="C729" s="1368"/>
      <c r="D729" s="1368"/>
      <c r="E729" s="1368"/>
      <c r="F729" s="1368"/>
      <c r="G729" s="1368"/>
      <c r="H729" s="1368"/>
      <c r="I729" s="1368"/>
      <c r="J729" s="1368"/>
      <c r="K729" s="1368"/>
      <c r="L729" s="1368"/>
      <c r="M729" s="1368"/>
      <c r="N729" s="1368"/>
      <c r="O729" s="1368"/>
      <c r="P729" s="1368"/>
      <c r="Q729" s="1368"/>
      <c r="R729" s="1368"/>
      <c r="S729" s="1368"/>
      <c r="T729" s="1368"/>
      <c r="U729" s="1368"/>
      <c r="V729" s="1368"/>
      <c r="W729" s="1368"/>
      <c r="X729" s="1368"/>
      <c r="Y729" s="1368"/>
      <c r="Z729" s="1368"/>
      <c r="AA729" s="1368"/>
      <c r="AB729" s="1368"/>
      <c r="AC729" s="1368"/>
      <c r="AD729" s="1368"/>
      <c r="AE729" s="1368"/>
    </row>
    <row r="730" spans="1:31" s="1027" customFormat="1" x14ac:dyDescent="0.2">
      <c r="A730" s="1368"/>
      <c r="B730" s="1368"/>
      <c r="C730" s="1368"/>
      <c r="D730" s="1368"/>
      <c r="E730" s="1368"/>
      <c r="F730" s="1368"/>
      <c r="G730" s="1368"/>
      <c r="H730" s="1368"/>
      <c r="I730" s="1368"/>
      <c r="J730" s="1368"/>
      <c r="K730" s="1368"/>
      <c r="L730" s="1368"/>
      <c r="M730" s="1368"/>
      <c r="N730" s="1368"/>
      <c r="O730" s="1368"/>
      <c r="P730" s="1368"/>
      <c r="Q730" s="1368"/>
      <c r="R730" s="1368"/>
      <c r="S730" s="1368"/>
      <c r="T730" s="1368"/>
      <c r="U730" s="1368"/>
      <c r="V730" s="1368"/>
      <c r="W730" s="1368"/>
      <c r="X730" s="1368"/>
      <c r="Y730" s="1368"/>
      <c r="Z730" s="1368"/>
      <c r="AA730" s="1368"/>
      <c r="AB730" s="1368"/>
      <c r="AC730" s="1368"/>
      <c r="AD730" s="1368"/>
      <c r="AE730" s="1368"/>
    </row>
    <row r="731" spans="1:31" s="1027" customFormat="1" x14ac:dyDescent="0.2">
      <c r="A731" s="1368"/>
      <c r="B731" s="1368"/>
      <c r="C731" s="1368"/>
      <c r="D731" s="1368"/>
      <c r="E731" s="1368"/>
      <c r="F731" s="1368"/>
      <c r="G731" s="1368"/>
      <c r="H731" s="1368"/>
      <c r="I731" s="1368"/>
      <c r="J731" s="1368"/>
      <c r="K731" s="1368"/>
      <c r="L731" s="1368"/>
      <c r="M731" s="1368"/>
      <c r="N731" s="1368"/>
      <c r="O731" s="1368"/>
      <c r="P731" s="1368"/>
      <c r="Q731" s="1368"/>
      <c r="R731" s="1368"/>
      <c r="S731" s="1368"/>
      <c r="T731" s="1368"/>
      <c r="U731" s="1368"/>
      <c r="V731" s="1368"/>
      <c r="W731" s="1368"/>
      <c r="X731" s="1368"/>
      <c r="Y731" s="1368"/>
      <c r="Z731" s="1368"/>
      <c r="AA731" s="1368"/>
      <c r="AB731" s="1368"/>
      <c r="AC731" s="1368"/>
      <c r="AD731" s="1368"/>
      <c r="AE731" s="1368"/>
    </row>
    <row r="732" spans="1:31" s="1027" customFormat="1" x14ac:dyDescent="0.2">
      <c r="A732" s="1368"/>
      <c r="B732" s="1368"/>
      <c r="C732" s="1368"/>
      <c r="D732" s="1368"/>
      <c r="E732" s="1368"/>
      <c r="F732" s="1368"/>
      <c r="G732" s="1368"/>
      <c r="H732" s="1368"/>
      <c r="I732" s="1368"/>
      <c r="J732" s="1368"/>
      <c r="K732" s="1368"/>
      <c r="L732" s="1368"/>
      <c r="M732" s="1368"/>
      <c r="N732" s="1368"/>
      <c r="O732" s="1368"/>
      <c r="P732" s="1368"/>
      <c r="Q732" s="1368"/>
      <c r="R732" s="1368"/>
      <c r="S732" s="1368"/>
      <c r="T732" s="1368"/>
      <c r="U732" s="1368"/>
      <c r="V732" s="1368"/>
      <c r="W732" s="1368"/>
      <c r="X732" s="1368"/>
      <c r="Y732" s="1368"/>
      <c r="Z732" s="1368"/>
      <c r="AA732" s="1368"/>
      <c r="AB732" s="1368"/>
      <c r="AC732" s="1368"/>
      <c r="AD732" s="1368"/>
      <c r="AE732" s="1368"/>
    </row>
    <row r="733" spans="1:31" s="1027" customFormat="1" x14ac:dyDescent="0.2">
      <c r="A733" s="1368"/>
      <c r="B733" s="1368"/>
      <c r="C733" s="1368"/>
      <c r="D733" s="1368"/>
      <c r="E733" s="1368"/>
      <c r="F733" s="1368"/>
      <c r="G733" s="1368"/>
      <c r="H733" s="1368"/>
      <c r="I733" s="1368"/>
      <c r="J733" s="1368"/>
      <c r="K733" s="1368"/>
      <c r="L733" s="1368"/>
      <c r="M733" s="1368"/>
      <c r="N733" s="1368"/>
      <c r="O733" s="1368"/>
      <c r="P733" s="1368"/>
      <c r="Q733" s="1368"/>
      <c r="R733" s="1368"/>
      <c r="S733" s="1368"/>
      <c r="T733" s="1368"/>
      <c r="U733" s="1368"/>
      <c r="V733" s="1368"/>
      <c r="W733" s="1368"/>
      <c r="X733" s="1368"/>
      <c r="Y733" s="1368"/>
      <c r="Z733" s="1368"/>
      <c r="AA733" s="1368"/>
      <c r="AB733" s="1368"/>
      <c r="AC733" s="1368"/>
      <c r="AD733" s="1368"/>
      <c r="AE733" s="1368"/>
    </row>
    <row r="734" spans="1:31" s="1027" customFormat="1" x14ac:dyDescent="0.2">
      <c r="A734" s="1368"/>
      <c r="B734" s="1368"/>
      <c r="C734" s="1368"/>
      <c r="D734" s="1368"/>
      <c r="E734" s="1368"/>
      <c r="F734" s="1368"/>
      <c r="G734" s="1368"/>
      <c r="H734" s="1368"/>
      <c r="I734" s="1368"/>
      <c r="J734" s="1368"/>
      <c r="K734" s="1368"/>
      <c r="L734" s="1368"/>
      <c r="M734" s="1368"/>
      <c r="N734" s="1368"/>
      <c r="O734" s="1368"/>
      <c r="P734" s="1368"/>
      <c r="Q734" s="1368"/>
      <c r="R734" s="1368"/>
      <c r="S734" s="1368"/>
      <c r="T734" s="1368"/>
      <c r="U734" s="1368"/>
      <c r="V734" s="1368"/>
      <c r="W734" s="1368"/>
      <c r="X734" s="1368"/>
      <c r="Y734" s="1368"/>
      <c r="Z734" s="1368"/>
      <c r="AA734" s="1368"/>
      <c r="AB734" s="1368"/>
      <c r="AC734" s="1368"/>
      <c r="AD734" s="1368"/>
      <c r="AE734" s="1368"/>
    </row>
    <row r="735" spans="1:31" s="1027" customFormat="1" x14ac:dyDescent="0.2">
      <c r="A735" s="1368"/>
      <c r="B735" s="1368"/>
      <c r="C735" s="1368"/>
      <c r="D735" s="1368"/>
      <c r="E735" s="1368"/>
      <c r="F735" s="1368"/>
      <c r="G735" s="1368"/>
      <c r="H735" s="1368"/>
      <c r="I735" s="1368"/>
      <c r="J735" s="1368"/>
      <c r="K735" s="1368"/>
      <c r="L735" s="1368"/>
      <c r="M735" s="1368"/>
      <c r="N735" s="1368"/>
      <c r="O735" s="1368"/>
      <c r="P735" s="1368"/>
      <c r="Q735" s="1368"/>
      <c r="R735" s="1368"/>
      <c r="S735" s="1368"/>
      <c r="T735" s="1368"/>
      <c r="U735" s="1368"/>
      <c r="V735" s="1368"/>
      <c r="W735" s="1368"/>
      <c r="X735" s="1368"/>
      <c r="Y735" s="1368"/>
      <c r="Z735" s="1368"/>
      <c r="AA735" s="1368"/>
      <c r="AB735" s="1368"/>
      <c r="AC735" s="1368"/>
      <c r="AD735" s="1368"/>
      <c r="AE735" s="1368"/>
    </row>
    <row r="736" spans="1:31" s="1027" customFormat="1" x14ac:dyDescent="0.2">
      <c r="A736" s="1368"/>
      <c r="B736" s="1368"/>
      <c r="C736" s="1368"/>
      <c r="D736" s="1368"/>
      <c r="E736" s="1368"/>
      <c r="F736" s="1368"/>
      <c r="G736" s="1368"/>
      <c r="H736" s="1368"/>
      <c r="I736" s="1368"/>
      <c r="J736" s="1368"/>
      <c r="K736" s="1368"/>
      <c r="L736" s="1368"/>
      <c r="M736" s="1368"/>
      <c r="N736" s="1368"/>
      <c r="O736" s="1368"/>
      <c r="P736" s="1368"/>
      <c r="Q736" s="1368"/>
      <c r="R736" s="1368"/>
      <c r="S736" s="1368"/>
      <c r="T736" s="1368"/>
      <c r="U736" s="1368"/>
      <c r="V736" s="1368"/>
      <c r="W736" s="1368"/>
      <c r="X736" s="1368"/>
      <c r="Y736" s="1368"/>
      <c r="Z736" s="1368"/>
      <c r="AA736" s="1368"/>
      <c r="AB736" s="1368"/>
      <c r="AC736" s="1368"/>
      <c r="AD736" s="1368"/>
      <c r="AE736" s="1368"/>
    </row>
    <row r="737" spans="1:31" s="1027" customFormat="1" x14ac:dyDescent="0.2">
      <c r="A737" s="1368"/>
      <c r="B737" s="1368"/>
      <c r="C737" s="1368"/>
      <c r="D737" s="1368"/>
      <c r="E737" s="1368"/>
      <c r="F737" s="1368"/>
      <c r="G737" s="1368"/>
      <c r="H737" s="1368"/>
      <c r="I737" s="1368"/>
      <c r="J737" s="1368"/>
      <c r="K737" s="1368"/>
      <c r="L737" s="1368"/>
      <c r="M737" s="1368"/>
      <c r="N737" s="1368"/>
      <c r="O737" s="1368"/>
      <c r="P737" s="1368"/>
      <c r="Q737" s="1368"/>
      <c r="R737" s="1368"/>
      <c r="S737" s="1368"/>
      <c r="T737" s="1368"/>
      <c r="U737" s="1368"/>
      <c r="V737" s="1368"/>
      <c r="W737" s="1368"/>
      <c r="X737" s="1368"/>
      <c r="Y737" s="1368"/>
      <c r="Z737" s="1368"/>
      <c r="AA737" s="1368"/>
      <c r="AB737" s="1368"/>
      <c r="AC737" s="1368"/>
      <c r="AD737" s="1368"/>
      <c r="AE737" s="1368"/>
    </row>
    <row r="738" spans="1:31" s="1027" customFormat="1" x14ac:dyDescent="0.2">
      <c r="A738" s="1368"/>
      <c r="B738" s="1368"/>
      <c r="C738" s="1368"/>
      <c r="D738" s="1368"/>
      <c r="E738" s="1368"/>
      <c r="F738" s="1368"/>
      <c r="G738" s="1368"/>
      <c r="H738" s="1368"/>
      <c r="I738" s="1368"/>
      <c r="J738" s="1368"/>
      <c r="K738" s="1368"/>
      <c r="L738" s="1368"/>
      <c r="M738" s="1368"/>
      <c r="N738" s="1368"/>
      <c r="O738" s="1368"/>
      <c r="P738" s="1368"/>
      <c r="Q738" s="1368"/>
      <c r="R738" s="1368"/>
      <c r="S738" s="1368"/>
      <c r="T738" s="1368"/>
      <c r="U738" s="1368"/>
      <c r="V738" s="1368"/>
      <c r="W738" s="1368"/>
      <c r="X738" s="1368"/>
      <c r="Y738" s="1368"/>
      <c r="Z738" s="1368"/>
      <c r="AA738" s="1368"/>
      <c r="AB738" s="1368"/>
      <c r="AC738" s="1368"/>
      <c r="AD738" s="1368"/>
      <c r="AE738" s="1368"/>
    </row>
    <row r="739" spans="1:31" s="1027" customFormat="1" x14ac:dyDescent="0.2">
      <c r="A739" s="1368"/>
      <c r="B739" s="1368"/>
      <c r="C739" s="1368"/>
      <c r="D739" s="1368"/>
      <c r="E739" s="1368"/>
      <c r="F739" s="1368"/>
      <c r="G739" s="1368"/>
      <c r="H739" s="1368"/>
      <c r="I739" s="1368"/>
      <c r="J739" s="1368"/>
      <c r="K739" s="1368"/>
      <c r="L739" s="1368"/>
      <c r="M739" s="1368"/>
      <c r="N739" s="1368"/>
      <c r="O739" s="1368"/>
      <c r="P739" s="1368"/>
      <c r="Q739" s="1368"/>
      <c r="R739" s="1368"/>
      <c r="S739" s="1368"/>
      <c r="T739" s="1368"/>
      <c r="U739" s="1368"/>
      <c r="V739" s="1368"/>
      <c r="W739" s="1368"/>
      <c r="X739" s="1368"/>
      <c r="Y739" s="1368"/>
      <c r="Z739" s="1368"/>
      <c r="AA739" s="1368"/>
      <c r="AB739" s="1368"/>
      <c r="AC739" s="1368"/>
      <c r="AD739" s="1368"/>
      <c r="AE739" s="1368"/>
    </row>
    <row r="740" spans="1:31" s="1027" customFormat="1" x14ac:dyDescent="0.2">
      <c r="A740" s="1368"/>
      <c r="B740" s="1368"/>
      <c r="C740" s="1368"/>
      <c r="D740" s="1368"/>
      <c r="E740" s="1368"/>
      <c r="F740" s="1368"/>
      <c r="G740" s="1368"/>
      <c r="H740" s="1368"/>
      <c r="I740" s="1368"/>
      <c r="J740" s="1368"/>
      <c r="K740" s="1368"/>
      <c r="L740" s="1368"/>
      <c r="M740" s="1368"/>
      <c r="N740" s="1368"/>
      <c r="O740" s="1368"/>
      <c r="P740" s="1368"/>
      <c r="Q740" s="1368"/>
      <c r="R740" s="1368"/>
      <c r="S740" s="1368"/>
      <c r="T740" s="1368"/>
      <c r="U740" s="1368"/>
      <c r="V740" s="1368"/>
      <c r="W740" s="1368"/>
      <c r="X740" s="1368"/>
      <c r="Y740" s="1368"/>
      <c r="Z740" s="1368"/>
      <c r="AA740" s="1368"/>
      <c r="AB740" s="1368"/>
      <c r="AC740" s="1368"/>
      <c r="AD740" s="1368"/>
      <c r="AE740" s="1368"/>
    </row>
    <row r="741" spans="1:31" s="1027" customFormat="1" x14ac:dyDescent="0.2">
      <c r="A741" s="1368"/>
      <c r="B741" s="1368"/>
      <c r="C741" s="1368"/>
      <c r="D741" s="1368"/>
      <c r="E741" s="1368"/>
      <c r="F741" s="1368"/>
      <c r="G741" s="1368"/>
      <c r="H741" s="1368"/>
      <c r="I741" s="1368"/>
      <c r="J741" s="1368"/>
      <c r="K741" s="1368"/>
      <c r="L741" s="1368"/>
      <c r="M741" s="1368"/>
      <c r="N741" s="1368"/>
      <c r="O741" s="1368"/>
      <c r="P741" s="1368"/>
      <c r="Q741" s="1368"/>
      <c r="R741" s="1368"/>
      <c r="S741" s="1368"/>
      <c r="T741" s="1368"/>
      <c r="U741" s="1368"/>
      <c r="V741" s="1368"/>
      <c r="W741" s="1368"/>
      <c r="X741" s="1368"/>
      <c r="Y741" s="1368"/>
      <c r="Z741" s="1368"/>
      <c r="AA741" s="1368"/>
      <c r="AB741" s="1368"/>
      <c r="AC741" s="1368"/>
      <c r="AD741" s="1368"/>
      <c r="AE741" s="1368"/>
    </row>
    <row r="742" spans="1:31" s="1027" customFormat="1" x14ac:dyDescent="0.2">
      <c r="A742" s="1368"/>
      <c r="B742" s="1368"/>
      <c r="C742" s="1368"/>
      <c r="D742" s="1368"/>
      <c r="E742" s="1368"/>
      <c r="F742" s="1368"/>
      <c r="G742" s="1368"/>
      <c r="H742" s="1368"/>
      <c r="I742" s="1368"/>
      <c r="J742" s="1368"/>
      <c r="K742" s="1368"/>
      <c r="L742" s="1368"/>
      <c r="M742" s="1368"/>
      <c r="N742" s="1368"/>
      <c r="O742" s="1368"/>
      <c r="P742" s="1368"/>
      <c r="Q742" s="1368"/>
      <c r="R742" s="1368"/>
      <c r="S742" s="1368"/>
      <c r="T742" s="1368"/>
      <c r="U742" s="1368"/>
      <c r="V742" s="1368"/>
      <c r="W742" s="1368"/>
      <c r="X742" s="1368"/>
      <c r="Y742" s="1368"/>
      <c r="Z742" s="1368"/>
      <c r="AA742" s="1368"/>
      <c r="AB742" s="1368"/>
      <c r="AC742" s="1368"/>
      <c r="AD742" s="1368"/>
      <c r="AE742" s="1368"/>
    </row>
    <row r="743" spans="1:31" s="1027" customFormat="1" x14ac:dyDescent="0.2">
      <c r="A743" s="1368"/>
      <c r="B743" s="1368"/>
      <c r="C743" s="1368"/>
      <c r="D743" s="1368"/>
      <c r="E743" s="1368"/>
      <c r="F743" s="1368"/>
      <c r="G743" s="1368"/>
      <c r="H743" s="1368"/>
      <c r="I743" s="1368"/>
      <c r="J743" s="1368"/>
      <c r="K743" s="1368"/>
      <c r="L743" s="1368"/>
      <c r="M743" s="1368"/>
      <c r="N743" s="1368"/>
      <c r="O743" s="1368"/>
      <c r="P743" s="1368"/>
      <c r="Q743" s="1368"/>
      <c r="R743" s="1368"/>
      <c r="S743" s="1368"/>
      <c r="T743" s="1368"/>
      <c r="U743" s="1368"/>
      <c r="V743" s="1368"/>
      <c r="W743" s="1368"/>
      <c r="X743" s="1368"/>
      <c r="Y743" s="1368"/>
      <c r="Z743" s="1368"/>
      <c r="AA743" s="1368"/>
      <c r="AB743" s="1368"/>
      <c r="AC743" s="1368"/>
      <c r="AD743" s="1368"/>
      <c r="AE743" s="1368"/>
    </row>
    <row r="744" spans="1:31" s="1027" customFormat="1" x14ac:dyDescent="0.2">
      <c r="A744" s="1368"/>
      <c r="B744" s="1368"/>
      <c r="C744" s="1368"/>
      <c r="D744" s="1368"/>
      <c r="E744" s="1368"/>
      <c r="F744" s="1368"/>
      <c r="G744" s="1368"/>
      <c r="H744" s="1368"/>
      <c r="I744" s="1368"/>
      <c r="J744" s="1368"/>
      <c r="K744" s="1368"/>
      <c r="L744" s="1368"/>
      <c r="M744" s="1368"/>
      <c r="N744" s="1368"/>
      <c r="O744" s="1368"/>
      <c r="P744" s="1368"/>
      <c r="Q744" s="1368"/>
      <c r="R744" s="1368"/>
      <c r="S744" s="1368"/>
      <c r="T744" s="1368"/>
      <c r="U744" s="1368"/>
      <c r="V744" s="1368"/>
      <c r="W744" s="1368"/>
      <c r="X744" s="1368"/>
      <c r="Y744" s="1368"/>
      <c r="Z744" s="1368"/>
      <c r="AA744" s="1368"/>
      <c r="AB744" s="1368"/>
      <c r="AC744" s="1368"/>
      <c r="AD744" s="1368"/>
      <c r="AE744" s="1368"/>
    </row>
    <row r="745" spans="1:31" s="1027" customFormat="1" x14ac:dyDescent="0.2">
      <c r="A745" s="1368"/>
      <c r="B745" s="1368"/>
      <c r="C745" s="1368"/>
      <c r="D745" s="1368"/>
      <c r="E745" s="1368"/>
      <c r="F745" s="1368"/>
      <c r="G745" s="1368"/>
      <c r="H745" s="1368"/>
      <c r="I745" s="1368"/>
      <c r="J745" s="1368"/>
      <c r="K745" s="1368"/>
      <c r="L745" s="1368"/>
      <c r="M745" s="1368"/>
      <c r="N745" s="1368"/>
      <c r="O745" s="1368"/>
      <c r="P745" s="1368"/>
      <c r="Q745" s="1368"/>
      <c r="R745" s="1368"/>
      <c r="S745" s="1368"/>
      <c r="T745" s="1368"/>
      <c r="U745" s="1368"/>
      <c r="V745" s="1368"/>
      <c r="W745" s="1368"/>
      <c r="X745" s="1368"/>
      <c r="Y745" s="1368"/>
      <c r="Z745" s="1368"/>
      <c r="AA745" s="1368"/>
      <c r="AB745" s="1368"/>
      <c r="AC745" s="1368"/>
      <c r="AD745" s="1368"/>
      <c r="AE745" s="1368"/>
    </row>
    <row r="746" spans="1:31" s="1027" customFormat="1" x14ac:dyDescent="0.2">
      <c r="A746" s="1368"/>
      <c r="B746" s="1368"/>
      <c r="C746" s="1368"/>
      <c r="D746" s="1368"/>
      <c r="E746" s="1368"/>
      <c r="F746" s="1368"/>
      <c r="G746" s="1368"/>
      <c r="H746" s="1368"/>
      <c r="I746" s="1368"/>
      <c r="J746" s="1368"/>
      <c r="K746" s="1368"/>
      <c r="L746" s="1368"/>
      <c r="M746" s="1368"/>
      <c r="N746" s="1368"/>
      <c r="O746" s="1368"/>
      <c r="P746" s="1368"/>
      <c r="Q746" s="1368"/>
      <c r="R746" s="1368"/>
      <c r="S746" s="1368"/>
      <c r="T746" s="1368"/>
      <c r="U746" s="1368"/>
      <c r="V746" s="1368"/>
      <c r="W746" s="1368"/>
      <c r="X746" s="1368"/>
      <c r="Y746" s="1368"/>
      <c r="Z746" s="1368"/>
      <c r="AA746" s="1368"/>
      <c r="AB746" s="1368"/>
      <c r="AC746" s="1368"/>
      <c r="AD746" s="1368"/>
      <c r="AE746" s="1368"/>
    </row>
    <row r="747" spans="1:31" s="1027" customFormat="1" x14ac:dyDescent="0.2">
      <c r="C747" s="1369"/>
    </row>
    <row r="748" spans="1:31" s="1027" customFormat="1" x14ac:dyDescent="0.2">
      <c r="C748" s="1369"/>
    </row>
    <row r="749" spans="1:31" s="1027" customFormat="1" x14ac:dyDescent="0.2">
      <c r="C749" s="1369"/>
    </row>
    <row r="750" spans="1:31" s="1027" customFormat="1" x14ac:dyDescent="0.2">
      <c r="C750" s="1369"/>
    </row>
    <row r="751" spans="1:31" s="1027" customFormat="1" x14ac:dyDescent="0.2">
      <c r="C751" s="1369"/>
    </row>
    <row r="752" spans="1:31" s="1027" customFormat="1" x14ac:dyDescent="0.2">
      <c r="C752" s="1369"/>
    </row>
    <row r="753" spans="3:3" s="1027" customFormat="1" x14ac:dyDescent="0.2">
      <c r="C753" s="1369"/>
    </row>
    <row r="754" spans="3:3" s="1027" customFormat="1" x14ac:dyDescent="0.2">
      <c r="C754" s="1369"/>
    </row>
    <row r="755" spans="3:3" s="1027" customFormat="1" x14ac:dyDescent="0.2">
      <c r="C755" s="1369"/>
    </row>
    <row r="756" spans="3:3" s="1027" customFormat="1" x14ac:dyDescent="0.2">
      <c r="C756" s="1369"/>
    </row>
    <row r="757" spans="3:3" s="1027" customFormat="1" x14ac:dyDescent="0.2">
      <c r="C757" s="1369"/>
    </row>
    <row r="758" spans="3:3" s="1027" customFormat="1" x14ac:dyDescent="0.2">
      <c r="C758" s="1369"/>
    </row>
    <row r="759" spans="3:3" s="1027" customFormat="1" x14ac:dyDescent="0.2">
      <c r="C759" s="1369"/>
    </row>
    <row r="760" spans="3:3" s="1027" customFormat="1" x14ac:dyDescent="0.2">
      <c r="C760" s="1369"/>
    </row>
    <row r="761" spans="3:3" s="1027" customFormat="1" x14ac:dyDescent="0.2">
      <c r="C761" s="1369"/>
    </row>
    <row r="762" spans="3:3" s="1027" customFormat="1" x14ac:dyDescent="0.2">
      <c r="C762" s="1369"/>
    </row>
    <row r="763" spans="3:3" s="1027" customFormat="1" x14ac:dyDescent="0.2">
      <c r="C763" s="1369"/>
    </row>
    <row r="764" spans="3:3" s="1027" customFormat="1" x14ac:dyDescent="0.2">
      <c r="C764" s="1369"/>
    </row>
    <row r="765" spans="3:3" s="1027" customFormat="1" x14ac:dyDescent="0.2">
      <c r="C765" s="1369"/>
    </row>
    <row r="766" spans="3:3" s="1027" customFormat="1" x14ac:dyDescent="0.2">
      <c r="C766" s="1369"/>
    </row>
    <row r="767" spans="3:3" s="1027" customFormat="1" x14ac:dyDescent="0.2">
      <c r="C767" s="1369"/>
    </row>
    <row r="768" spans="3:3" s="1027" customFormat="1" x14ac:dyDescent="0.2">
      <c r="C768" s="1369"/>
    </row>
    <row r="769" spans="3:3" s="1027" customFormat="1" x14ac:dyDescent="0.2">
      <c r="C769" s="1369"/>
    </row>
    <row r="770" spans="3:3" s="1027" customFormat="1" x14ac:dyDescent="0.2">
      <c r="C770" s="1369"/>
    </row>
    <row r="771" spans="3:3" s="1027" customFormat="1" x14ac:dyDescent="0.2">
      <c r="C771" s="1369"/>
    </row>
    <row r="772" spans="3:3" s="1027" customFormat="1" x14ac:dyDescent="0.2">
      <c r="C772" s="1369"/>
    </row>
    <row r="773" spans="3:3" s="1027" customFormat="1" x14ac:dyDescent="0.2">
      <c r="C773" s="1369"/>
    </row>
    <row r="774" spans="3:3" s="1027" customFormat="1" x14ac:dyDescent="0.2">
      <c r="C774" s="1369"/>
    </row>
    <row r="775" spans="3:3" s="1027" customFormat="1" x14ac:dyDescent="0.2">
      <c r="C775" s="1369"/>
    </row>
    <row r="776" spans="3:3" s="1027" customFormat="1" x14ac:dyDescent="0.2">
      <c r="C776" s="1369"/>
    </row>
    <row r="777" spans="3:3" s="1027" customFormat="1" x14ac:dyDescent="0.2">
      <c r="C777" s="1369"/>
    </row>
    <row r="778" spans="3:3" s="1027" customFormat="1" x14ac:dyDescent="0.2">
      <c r="C778" s="1369"/>
    </row>
    <row r="779" spans="3:3" s="1027" customFormat="1" x14ac:dyDescent="0.2">
      <c r="C779" s="1369"/>
    </row>
    <row r="780" spans="3:3" s="1027" customFormat="1" x14ac:dyDescent="0.2">
      <c r="C780" s="1369"/>
    </row>
    <row r="781" spans="3:3" s="1027" customFormat="1" x14ac:dyDescent="0.2">
      <c r="C781" s="1369"/>
    </row>
    <row r="782" spans="3:3" s="1027" customFormat="1" x14ac:dyDescent="0.2">
      <c r="C782" s="1369"/>
    </row>
    <row r="783" spans="3:3" s="1027" customFormat="1" x14ac:dyDescent="0.2">
      <c r="C783" s="1369"/>
    </row>
    <row r="784" spans="3:3" s="1027" customFormat="1" x14ac:dyDescent="0.2">
      <c r="C784" s="1369"/>
    </row>
    <row r="785" spans="3:3" s="1027" customFormat="1" x14ac:dyDescent="0.2">
      <c r="C785" s="1369"/>
    </row>
    <row r="786" spans="3:3" s="1027" customFormat="1" x14ac:dyDescent="0.2">
      <c r="C786" s="1369"/>
    </row>
    <row r="787" spans="3:3" s="1027" customFormat="1" x14ac:dyDescent="0.2">
      <c r="C787" s="1369"/>
    </row>
    <row r="788" spans="3:3" s="1027" customFormat="1" x14ac:dyDescent="0.2">
      <c r="C788" s="1369"/>
    </row>
    <row r="789" spans="3:3" s="1027" customFormat="1" x14ac:dyDescent="0.2">
      <c r="C789" s="1369"/>
    </row>
    <row r="790" spans="3:3" s="1027" customFormat="1" x14ac:dyDescent="0.2">
      <c r="C790" s="1369"/>
    </row>
    <row r="791" spans="3:3" s="1027" customFormat="1" x14ac:dyDescent="0.2">
      <c r="C791" s="1369"/>
    </row>
    <row r="792" spans="3:3" s="1027" customFormat="1" x14ac:dyDescent="0.2">
      <c r="C792" s="1369"/>
    </row>
    <row r="793" spans="3:3" s="1027" customFormat="1" x14ac:dyDescent="0.2">
      <c r="C793" s="1369"/>
    </row>
    <row r="794" spans="3:3" s="1027" customFormat="1" x14ac:dyDescent="0.2">
      <c r="C794" s="1369"/>
    </row>
    <row r="795" spans="3:3" s="1027" customFormat="1" x14ac:dyDescent="0.2">
      <c r="C795" s="1369"/>
    </row>
    <row r="796" spans="3:3" s="1027" customFormat="1" x14ac:dyDescent="0.2">
      <c r="C796" s="1369"/>
    </row>
    <row r="797" spans="3:3" s="1027" customFormat="1" x14ac:dyDescent="0.2">
      <c r="C797" s="1369"/>
    </row>
    <row r="798" spans="3:3" s="1027" customFormat="1" x14ac:dyDescent="0.2">
      <c r="C798" s="1369"/>
    </row>
    <row r="799" spans="3:3" s="1027" customFormat="1" x14ac:dyDescent="0.2">
      <c r="C799" s="1369"/>
    </row>
    <row r="800" spans="3:3" s="1027" customFormat="1" x14ac:dyDescent="0.2">
      <c r="C800" s="1369"/>
    </row>
    <row r="801" spans="3:3" s="1027" customFormat="1" x14ac:dyDescent="0.2">
      <c r="C801" s="1369"/>
    </row>
    <row r="802" spans="3:3" s="1027" customFormat="1" x14ac:dyDescent="0.2">
      <c r="C802" s="1369"/>
    </row>
    <row r="803" spans="3:3" s="1027" customFormat="1" x14ac:dyDescent="0.2">
      <c r="C803" s="1369"/>
    </row>
    <row r="804" spans="3:3" s="1027" customFormat="1" x14ac:dyDescent="0.2">
      <c r="C804" s="1369"/>
    </row>
    <row r="805" spans="3:3" s="1027" customFormat="1" x14ac:dyDescent="0.2">
      <c r="C805" s="1369"/>
    </row>
    <row r="806" spans="3:3" s="1027" customFormat="1" x14ac:dyDescent="0.2">
      <c r="C806" s="1369"/>
    </row>
    <row r="807" spans="3:3" s="1027" customFormat="1" x14ac:dyDescent="0.2">
      <c r="C807" s="1369"/>
    </row>
    <row r="808" spans="3:3" s="1027" customFormat="1" x14ac:dyDescent="0.2">
      <c r="C808" s="1369"/>
    </row>
    <row r="809" spans="3:3" s="1027" customFormat="1" x14ac:dyDescent="0.2">
      <c r="C809" s="1369"/>
    </row>
    <row r="810" spans="3:3" s="1027" customFormat="1" x14ac:dyDescent="0.2">
      <c r="C810" s="1369"/>
    </row>
    <row r="811" spans="3:3" s="1027" customFormat="1" x14ac:dyDescent="0.2">
      <c r="C811" s="1369"/>
    </row>
    <row r="812" spans="3:3" s="1027" customFormat="1" x14ac:dyDescent="0.2">
      <c r="C812" s="1369"/>
    </row>
    <row r="813" spans="3:3" s="1027" customFormat="1" x14ac:dyDescent="0.2">
      <c r="C813" s="1369"/>
    </row>
    <row r="814" spans="3:3" s="1027" customFormat="1" x14ac:dyDescent="0.2">
      <c r="C814" s="1369"/>
    </row>
    <row r="815" spans="3:3" s="1027" customFormat="1" x14ac:dyDescent="0.2">
      <c r="C815" s="1369"/>
    </row>
    <row r="816" spans="3:3" s="1027" customFormat="1" x14ac:dyDescent="0.2">
      <c r="C816" s="1369"/>
    </row>
    <row r="817" spans="3:3" s="1027" customFormat="1" x14ac:dyDescent="0.2">
      <c r="C817" s="1369"/>
    </row>
    <row r="818" spans="3:3" s="1027" customFormat="1" x14ac:dyDescent="0.2">
      <c r="C818" s="1369"/>
    </row>
    <row r="819" spans="3:3" s="1027" customFormat="1" x14ac:dyDescent="0.2">
      <c r="C819" s="1369"/>
    </row>
    <row r="820" spans="3:3" s="1027" customFormat="1" x14ac:dyDescent="0.2">
      <c r="C820" s="1369"/>
    </row>
    <row r="821" spans="3:3" s="1027" customFormat="1" x14ac:dyDescent="0.2">
      <c r="C821" s="1369"/>
    </row>
    <row r="822" spans="3:3" s="1027" customFormat="1" x14ac:dyDescent="0.2">
      <c r="C822" s="1369"/>
    </row>
    <row r="823" spans="3:3" s="1027" customFormat="1" x14ac:dyDescent="0.2">
      <c r="C823" s="1369"/>
    </row>
    <row r="824" spans="3:3" s="1027" customFormat="1" x14ac:dyDescent="0.2">
      <c r="C824" s="1369"/>
    </row>
    <row r="825" spans="3:3" s="1027" customFormat="1" x14ac:dyDescent="0.2">
      <c r="C825" s="1369"/>
    </row>
    <row r="826" spans="3:3" s="1027" customFormat="1" x14ac:dyDescent="0.2">
      <c r="C826" s="1369"/>
    </row>
    <row r="827" spans="3:3" s="1027" customFormat="1" x14ac:dyDescent="0.2">
      <c r="C827" s="1369"/>
    </row>
    <row r="828" spans="3:3" s="1027" customFormat="1" x14ac:dyDescent="0.2">
      <c r="C828" s="1369"/>
    </row>
    <row r="829" spans="3:3" s="1027" customFormat="1" x14ac:dyDescent="0.2">
      <c r="C829" s="1369"/>
    </row>
    <row r="830" spans="3:3" s="1027" customFormat="1" x14ac:dyDescent="0.2">
      <c r="C830" s="1369"/>
    </row>
    <row r="831" spans="3:3" s="1027" customFormat="1" x14ac:dyDescent="0.2">
      <c r="C831" s="1369"/>
    </row>
    <row r="832" spans="3:3" s="1027" customFormat="1" x14ac:dyDescent="0.2">
      <c r="C832" s="1369"/>
    </row>
    <row r="833" spans="3:3" s="1027" customFormat="1" x14ac:dyDescent="0.2">
      <c r="C833" s="1369"/>
    </row>
    <row r="834" spans="3:3" s="1027" customFormat="1" x14ac:dyDescent="0.2">
      <c r="C834" s="1369"/>
    </row>
    <row r="835" spans="3:3" s="1027" customFormat="1" x14ac:dyDescent="0.2">
      <c r="C835" s="1369"/>
    </row>
    <row r="836" spans="3:3" s="1027" customFormat="1" x14ac:dyDescent="0.2">
      <c r="C836" s="1369"/>
    </row>
    <row r="837" spans="3:3" s="1027" customFormat="1" x14ac:dyDescent="0.2">
      <c r="C837" s="1369"/>
    </row>
    <row r="838" spans="3:3" s="1027" customFormat="1" x14ac:dyDescent="0.2">
      <c r="C838" s="1369"/>
    </row>
    <row r="839" spans="3:3" s="1027" customFormat="1" x14ac:dyDescent="0.2">
      <c r="C839" s="1369"/>
    </row>
    <row r="840" spans="3:3" s="1027" customFormat="1" x14ac:dyDescent="0.2">
      <c r="C840" s="1369"/>
    </row>
    <row r="841" spans="3:3" s="1027" customFormat="1" x14ac:dyDescent="0.2">
      <c r="C841" s="1369"/>
    </row>
    <row r="842" spans="3:3" s="1027" customFormat="1" x14ac:dyDescent="0.2">
      <c r="C842" s="1369"/>
    </row>
    <row r="843" spans="3:3" s="1027" customFormat="1" x14ac:dyDescent="0.2">
      <c r="C843" s="1369"/>
    </row>
    <row r="844" spans="3:3" s="1027" customFormat="1" x14ac:dyDescent="0.2">
      <c r="C844" s="1369"/>
    </row>
    <row r="845" spans="3:3" s="1027" customFormat="1" x14ac:dyDescent="0.2">
      <c r="C845" s="1369"/>
    </row>
    <row r="846" spans="3:3" s="1027" customFormat="1" x14ac:dyDescent="0.2">
      <c r="C846" s="1369"/>
    </row>
    <row r="847" spans="3:3" s="1027" customFormat="1" x14ac:dyDescent="0.2">
      <c r="C847" s="1369"/>
    </row>
    <row r="848" spans="3:3" s="1027" customFormat="1" x14ac:dyDescent="0.2">
      <c r="C848" s="1369"/>
    </row>
    <row r="849" spans="3:3" s="1027" customFormat="1" x14ac:dyDescent="0.2">
      <c r="C849" s="1369"/>
    </row>
    <row r="850" spans="3:3" s="1027" customFormat="1" x14ac:dyDescent="0.2">
      <c r="C850" s="1369"/>
    </row>
    <row r="851" spans="3:3" s="1027" customFormat="1" x14ac:dyDescent="0.2">
      <c r="C851" s="1369"/>
    </row>
    <row r="852" spans="3:3" s="1027" customFormat="1" x14ac:dyDescent="0.2">
      <c r="C852" s="1369"/>
    </row>
    <row r="853" spans="3:3" s="1027" customFormat="1" x14ac:dyDescent="0.2">
      <c r="C853" s="1369"/>
    </row>
    <row r="854" spans="3:3" s="1027" customFormat="1" x14ac:dyDescent="0.2">
      <c r="C854" s="1369"/>
    </row>
    <row r="855" spans="3:3" s="1027" customFormat="1" x14ac:dyDescent="0.2">
      <c r="C855" s="1369"/>
    </row>
    <row r="856" spans="3:3" s="1027" customFormat="1" x14ac:dyDescent="0.2">
      <c r="C856" s="1369"/>
    </row>
    <row r="857" spans="3:3" s="1027" customFormat="1" x14ac:dyDescent="0.2">
      <c r="C857" s="1369"/>
    </row>
    <row r="858" spans="3:3" s="1027" customFormat="1" x14ac:dyDescent="0.2">
      <c r="C858" s="1369"/>
    </row>
    <row r="859" spans="3:3" s="1027" customFormat="1" x14ac:dyDescent="0.2">
      <c r="C859" s="1369"/>
    </row>
    <row r="860" spans="3:3" s="1027" customFormat="1" x14ac:dyDescent="0.2">
      <c r="C860" s="1369"/>
    </row>
    <row r="861" spans="3:3" s="1027" customFormat="1" x14ac:dyDescent="0.2">
      <c r="C861" s="1369"/>
    </row>
    <row r="862" spans="3:3" s="1027" customFormat="1" x14ac:dyDescent="0.2">
      <c r="C862" s="1369"/>
    </row>
    <row r="863" spans="3:3" s="1027" customFormat="1" x14ac:dyDescent="0.2">
      <c r="C863" s="1369"/>
    </row>
    <row r="864" spans="3:3" s="1027" customFormat="1" x14ac:dyDescent="0.2">
      <c r="C864" s="1369"/>
    </row>
    <row r="865" spans="3:3" s="1027" customFormat="1" x14ac:dyDescent="0.2">
      <c r="C865" s="1369"/>
    </row>
    <row r="866" spans="3:3" s="1027" customFormat="1" x14ac:dyDescent="0.2">
      <c r="C866" s="1369"/>
    </row>
    <row r="867" spans="3:3" s="1027" customFormat="1" x14ac:dyDescent="0.2">
      <c r="C867" s="1369"/>
    </row>
    <row r="868" spans="3:3" s="1027" customFormat="1" x14ac:dyDescent="0.2">
      <c r="C868" s="1369"/>
    </row>
    <row r="869" spans="3:3" s="1027" customFormat="1" x14ac:dyDescent="0.2">
      <c r="C869" s="1369"/>
    </row>
    <row r="870" spans="3:3" s="1027" customFormat="1" x14ac:dyDescent="0.2">
      <c r="C870" s="1369"/>
    </row>
    <row r="871" spans="3:3" s="1027" customFormat="1" x14ac:dyDescent="0.2">
      <c r="C871" s="1369"/>
    </row>
    <row r="872" spans="3:3" s="1027" customFormat="1" x14ac:dyDescent="0.2">
      <c r="C872" s="1369"/>
    </row>
    <row r="873" spans="3:3" s="1027" customFormat="1" x14ac:dyDescent="0.2">
      <c r="C873" s="1369"/>
    </row>
    <row r="874" spans="3:3" s="1027" customFormat="1" x14ac:dyDescent="0.2">
      <c r="C874" s="1369"/>
    </row>
    <row r="875" spans="3:3" s="1027" customFormat="1" x14ac:dyDescent="0.2">
      <c r="C875" s="1369"/>
    </row>
    <row r="876" spans="3:3" s="1027" customFormat="1" x14ac:dyDescent="0.2">
      <c r="C876" s="1369"/>
    </row>
    <row r="877" spans="3:3" s="1027" customFormat="1" x14ac:dyDescent="0.2">
      <c r="C877" s="1369"/>
    </row>
    <row r="878" spans="3:3" s="1027" customFormat="1" x14ac:dyDescent="0.2">
      <c r="C878" s="1369"/>
    </row>
    <row r="879" spans="3:3" s="1027" customFormat="1" x14ac:dyDescent="0.2">
      <c r="C879" s="1369"/>
    </row>
    <row r="880" spans="3:3" s="1027" customFormat="1" x14ac:dyDescent="0.2">
      <c r="C880" s="1369"/>
    </row>
    <row r="881" spans="3:3" s="1027" customFormat="1" x14ac:dyDescent="0.2">
      <c r="C881" s="1369"/>
    </row>
    <row r="882" spans="3:3" s="1027" customFormat="1" x14ac:dyDescent="0.2">
      <c r="C882" s="1369"/>
    </row>
    <row r="883" spans="3:3" s="1027" customFormat="1" x14ac:dyDescent="0.2">
      <c r="C883" s="1369"/>
    </row>
    <row r="884" spans="3:3" s="1027" customFormat="1" x14ac:dyDescent="0.2">
      <c r="C884" s="1369"/>
    </row>
    <row r="885" spans="3:3" s="1027" customFormat="1" x14ac:dyDescent="0.2">
      <c r="C885" s="1369"/>
    </row>
    <row r="886" spans="3:3" s="1027" customFormat="1" x14ac:dyDescent="0.2">
      <c r="C886" s="1369"/>
    </row>
    <row r="887" spans="3:3" s="1027" customFormat="1" x14ac:dyDescent="0.2">
      <c r="C887" s="1369"/>
    </row>
    <row r="888" spans="3:3" s="1027" customFormat="1" x14ac:dyDescent="0.2">
      <c r="C888" s="1369"/>
    </row>
    <row r="889" spans="3:3" s="1027" customFormat="1" x14ac:dyDescent="0.2">
      <c r="C889" s="1369"/>
    </row>
    <row r="890" spans="3:3" s="1027" customFormat="1" x14ac:dyDescent="0.2">
      <c r="C890" s="1369"/>
    </row>
    <row r="891" spans="3:3" s="1027" customFormat="1" x14ac:dyDescent="0.2">
      <c r="C891" s="1369"/>
    </row>
    <row r="892" spans="3:3" s="1027" customFormat="1" x14ac:dyDescent="0.2">
      <c r="C892" s="1369"/>
    </row>
    <row r="893" spans="3:3" s="1027" customFormat="1" x14ac:dyDescent="0.2">
      <c r="C893" s="1369"/>
    </row>
    <row r="894" spans="3:3" s="1027" customFormat="1" x14ac:dyDescent="0.2">
      <c r="C894" s="1369"/>
    </row>
    <row r="895" spans="3:3" s="1027" customFormat="1" x14ac:dyDescent="0.2">
      <c r="C895" s="1369"/>
    </row>
    <row r="896" spans="3:3" s="1027" customFormat="1" x14ac:dyDescent="0.2">
      <c r="C896" s="1369"/>
    </row>
    <row r="897" spans="3:3" s="1027" customFormat="1" x14ac:dyDescent="0.2">
      <c r="C897" s="1369"/>
    </row>
    <row r="898" spans="3:3" s="1027" customFormat="1" x14ac:dyDescent="0.2">
      <c r="C898" s="1369"/>
    </row>
    <row r="899" spans="3:3" s="1027" customFormat="1" x14ac:dyDescent="0.2">
      <c r="C899" s="1369"/>
    </row>
    <row r="900" spans="3:3" s="1027" customFormat="1" x14ac:dyDescent="0.2">
      <c r="C900" s="1369"/>
    </row>
    <row r="901" spans="3:3" s="1027" customFormat="1" x14ac:dyDescent="0.2">
      <c r="C901" s="1369"/>
    </row>
    <row r="902" spans="3:3" s="1027" customFormat="1" x14ac:dyDescent="0.2">
      <c r="C902" s="1369"/>
    </row>
    <row r="903" spans="3:3" s="1027" customFormat="1" x14ac:dyDescent="0.2">
      <c r="C903" s="1369"/>
    </row>
    <row r="904" spans="3:3" s="1027" customFormat="1" x14ac:dyDescent="0.2">
      <c r="C904" s="1369"/>
    </row>
    <row r="905" spans="3:3" s="1027" customFormat="1" x14ac:dyDescent="0.2">
      <c r="C905" s="1369"/>
    </row>
    <row r="906" spans="3:3" s="1027" customFormat="1" x14ac:dyDescent="0.2">
      <c r="C906" s="1369"/>
    </row>
    <row r="907" spans="3:3" s="1027" customFormat="1" x14ac:dyDescent="0.2">
      <c r="C907" s="1369"/>
    </row>
    <row r="908" spans="3:3" s="1027" customFormat="1" x14ac:dyDescent="0.2">
      <c r="C908" s="1369"/>
    </row>
    <row r="909" spans="3:3" s="1027" customFormat="1" x14ac:dyDescent="0.2">
      <c r="C909" s="1369"/>
    </row>
    <row r="910" spans="3:3" s="1027" customFormat="1" x14ac:dyDescent="0.2">
      <c r="C910" s="1369"/>
    </row>
    <row r="911" spans="3:3" s="1027" customFormat="1" x14ac:dyDescent="0.2">
      <c r="C911" s="1369"/>
    </row>
    <row r="912" spans="3:3" s="1027" customFormat="1" x14ac:dyDescent="0.2">
      <c r="C912" s="1369"/>
    </row>
    <row r="913" spans="3:3" s="1027" customFormat="1" x14ac:dyDescent="0.2">
      <c r="C913" s="1369"/>
    </row>
    <row r="914" spans="3:3" s="1027" customFormat="1" x14ac:dyDescent="0.2">
      <c r="C914" s="1369"/>
    </row>
    <row r="915" spans="3:3" s="1027" customFormat="1" x14ac:dyDescent="0.2">
      <c r="C915" s="1369"/>
    </row>
    <row r="916" spans="3:3" s="1027" customFormat="1" x14ac:dyDescent="0.2">
      <c r="C916" s="1369"/>
    </row>
    <row r="917" spans="3:3" s="1027" customFormat="1" x14ac:dyDescent="0.2">
      <c r="C917" s="1369"/>
    </row>
    <row r="918" spans="3:3" s="1027" customFormat="1" x14ac:dyDescent="0.2">
      <c r="C918" s="1369"/>
    </row>
    <row r="919" spans="3:3" s="1027" customFormat="1" x14ac:dyDescent="0.2">
      <c r="C919" s="1369"/>
    </row>
    <row r="920" spans="3:3" s="1027" customFormat="1" x14ac:dyDescent="0.2">
      <c r="C920" s="1369"/>
    </row>
    <row r="921" spans="3:3" s="1027" customFormat="1" x14ac:dyDescent="0.2">
      <c r="C921" s="1369"/>
    </row>
    <row r="922" spans="3:3" s="1027" customFormat="1" x14ac:dyDescent="0.2">
      <c r="C922" s="1369"/>
    </row>
    <row r="923" spans="3:3" s="1027" customFormat="1" x14ac:dyDescent="0.2">
      <c r="C923" s="1369"/>
    </row>
    <row r="924" spans="3:3" s="1027" customFormat="1" x14ac:dyDescent="0.2">
      <c r="C924" s="1369"/>
    </row>
    <row r="925" spans="3:3" s="1027" customFormat="1" x14ac:dyDescent="0.2">
      <c r="C925" s="1369"/>
    </row>
    <row r="926" spans="3:3" s="1027" customFormat="1" x14ac:dyDescent="0.2">
      <c r="C926" s="1369"/>
    </row>
    <row r="927" spans="3:3" s="1027" customFormat="1" x14ac:dyDescent="0.2">
      <c r="C927" s="1369"/>
    </row>
    <row r="928" spans="3:3" s="1027" customFormat="1" x14ac:dyDescent="0.2">
      <c r="C928" s="1369"/>
    </row>
    <row r="929" spans="3:3" s="1027" customFormat="1" x14ac:dyDescent="0.2">
      <c r="C929" s="1369"/>
    </row>
    <row r="930" spans="3:3" s="1027" customFormat="1" x14ac:dyDescent="0.2">
      <c r="C930" s="1369"/>
    </row>
    <row r="931" spans="3:3" s="1027" customFormat="1" x14ac:dyDescent="0.2">
      <c r="C931" s="1369"/>
    </row>
    <row r="932" spans="3:3" s="1027" customFormat="1" x14ac:dyDescent="0.2">
      <c r="C932" s="1369"/>
    </row>
    <row r="933" spans="3:3" s="1027" customFormat="1" x14ac:dyDescent="0.2">
      <c r="C933" s="1369"/>
    </row>
    <row r="934" spans="3:3" s="1027" customFormat="1" x14ac:dyDescent="0.2">
      <c r="C934" s="1369"/>
    </row>
    <row r="935" spans="3:3" s="1027" customFormat="1" x14ac:dyDescent="0.2">
      <c r="C935" s="1369"/>
    </row>
    <row r="936" spans="3:3" s="1027" customFormat="1" x14ac:dyDescent="0.2">
      <c r="C936" s="1369"/>
    </row>
    <row r="937" spans="3:3" s="1027" customFormat="1" x14ac:dyDescent="0.2">
      <c r="C937" s="1369"/>
    </row>
    <row r="938" spans="3:3" s="1027" customFormat="1" x14ac:dyDescent="0.2">
      <c r="C938" s="1369"/>
    </row>
    <row r="939" spans="3:3" s="1027" customFormat="1" x14ac:dyDescent="0.2">
      <c r="C939" s="1369"/>
    </row>
    <row r="940" spans="3:3" s="1027" customFormat="1" x14ac:dyDescent="0.2">
      <c r="C940" s="1369"/>
    </row>
    <row r="941" spans="3:3" s="1027" customFormat="1" x14ac:dyDescent="0.2">
      <c r="C941" s="1369"/>
    </row>
    <row r="942" spans="3:3" s="1027" customFormat="1" x14ac:dyDescent="0.2">
      <c r="C942" s="1369"/>
    </row>
    <row r="943" spans="3:3" s="1027" customFormat="1" x14ac:dyDescent="0.2">
      <c r="C943" s="1369"/>
    </row>
    <row r="944" spans="3:3" s="1027" customFormat="1" x14ac:dyDescent="0.2">
      <c r="C944" s="1369"/>
    </row>
    <row r="945" spans="3:3" s="1027" customFormat="1" x14ac:dyDescent="0.2">
      <c r="C945" s="1369"/>
    </row>
    <row r="946" spans="3:3" s="1027" customFormat="1" x14ac:dyDescent="0.2">
      <c r="C946" s="1369"/>
    </row>
  </sheetData>
  <sheetProtection password="DDBE" sheet="1" objects="1" scenarios="1"/>
  <mergeCells count="43">
    <mergeCell ref="S1:V1"/>
    <mergeCell ref="A7:B7"/>
    <mergeCell ref="C7:N7"/>
    <mergeCell ref="O7:AB7"/>
    <mergeCell ref="A8:B8"/>
    <mergeCell ref="D8:E8"/>
    <mergeCell ref="J8:L8"/>
    <mergeCell ref="M8:N8"/>
    <mergeCell ref="O8:P8"/>
    <mergeCell ref="Q8:R8"/>
    <mergeCell ref="S8:T8"/>
    <mergeCell ref="W8:X8"/>
    <mergeCell ref="AA8:AA9"/>
    <mergeCell ref="AB8:AB9"/>
    <mergeCell ref="A9:B9"/>
    <mergeCell ref="C9:C10"/>
    <mergeCell ref="D9:D10"/>
    <mergeCell ref="S9:T9"/>
    <mergeCell ref="E9:E10"/>
    <mergeCell ref="F9:F10"/>
    <mergeCell ref="W9:X9"/>
    <mergeCell ref="G9:G10"/>
    <mergeCell ref="H9:H10"/>
    <mergeCell ref="I9:I10"/>
    <mergeCell ref="J9:J10"/>
    <mergeCell ref="K9:K10"/>
    <mergeCell ref="L9:L10"/>
    <mergeCell ref="A1:N1"/>
    <mergeCell ref="C21:AB21"/>
    <mergeCell ref="C22:AB22"/>
    <mergeCell ref="A10:B10"/>
    <mergeCell ref="A11:A12"/>
    <mergeCell ref="A13:A14"/>
    <mergeCell ref="O13:P13"/>
    <mergeCell ref="Q13:R13"/>
    <mergeCell ref="S13:T13"/>
    <mergeCell ref="O14:P14"/>
    <mergeCell ref="Q14:R14"/>
    <mergeCell ref="S14:T14"/>
    <mergeCell ref="M9:M10"/>
    <mergeCell ref="N9:N10"/>
    <mergeCell ref="O9:P9"/>
    <mergeCell ref="Q9:R9"/>
  </mergeCells>
  <hyperlinks>
    <hyperlink ref="S1" location="'Главная страница'!A1" display="▲ ГЛАВНАЯ СТРАНИЦА"/>
  </hyperlinks>
  <pageMargins left="0.75" right="0.75" top="1" bottom="1" header="0.3" footer="0.3"/>
  <pageSetup paperSize="9" scale="31" fitToHeight="0" orientation="landscape" horizontalDpi="300" verticalDpi="300" r:id="rId1"/>
  <headerFooter alignWithMargins="0"/>
  <rowBreaks count="1" manualBreakCount="1">
    <brk id="3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0" tint="-0.14999847407452621"/>
    <pageSetUpPr fitToPage="1"/>
  </sheetPr>
  <dimension ref="A1:R79"/>
  <sheetViews>
    <sheetView zoomScale="90" zoomScaleNormal="90" zoomScaleSheetLayoutView="80" workbookViewId="0">
      <pane ySplit="4" topLeftCell="A5" activePane="bottomLeft" state="frozen"/>
      <selection sqref="A1:V51"/>
      <selection pane="bottomLeft" activeCell="Q45" sqref="Q45"/>
    </sheetView>
  </sheetViews>
  <sheetFormatPr defaultColWidth="8" defaultRowHeight="12.75" x14ac:dyDescent="0.2"/>
  <cols>
    <col min="1" max="1" width="4.625" style="585" customWidth="1"/>
    <col min="2" max="2" width="51.5" style="581" bestFit="1" customWidth="1"/>
    <col min="3" max="6" width="8" style="581"/>
    <col min="7" max="7" width="13.5" style="581" customWidth="1"/>
    <col min="8" max="8" width="16.5" style="585" customWidth="1"/>
    <col min="9" max="9" width="33.875" style="581" bestFit="1" customWidth="1"/>
    <col min="10" max="13" width="8" style="581"/>
    <col min="14" max="14" width="22.5" style="581" customWidth="1"/>
    <col min="15" max="15" width="3.5" style="581" customWidth="1"/>
    <col min="16" max="16" width="8" style="581"/>
    <col min="17" max="17" width="47.625" style="581" customWidth="1"/>
    <col min="18" max="18" width="9.125" style="585" customWidth="1"/>
    <col min="19" max="16384" width="8" style="581"/>
  </cols>
  <sheetData>
    <row r="1" spans="1:18" s="531" customFormat="1" ht="40.5" customHeight="1" x14ac:dyDescent="0.2">
      <c r="A1" s="1812" t="s">
        <v>118</v>
      </c>
      <c r="B1" s="1812"/>
      <c r="C1" s="1812"/>
      <c r="D1" s="1812"/>
      <c r="E1" s="1812"/>
      <c r="F1" s="1812"/>
      <c r="G1" s="1812"/>
      <c r="H1" s="1812"/>
      <c r="I1" s="1812"/>
      <c r="J1" s="1812"/>
      <c r="K1" s="1812"/>
      <c r="L1" s="1812"/>
      <c r="M1" s="1812"/>
      <c r="N1" s="1812"/>
      <c r="O1" s="1812"/>
      <c r="P1" s="1812"/>
      <c r="Q1" s="237"/>
      <c r="R1" s="237"/>
    </row>
    <row r="2" spans="1:18" s="561" customFormat="1" ht="18.75" customHeight="1" x14ac:dyDescent="0.2">
      <c r="A2" s="559"/>
      <c r="B2" s="560"/>
      <c r="C2" s="560"/>
      <c r="D2" s="560"/>
      <c r="E2" s="560"/>
      <c r="F2" s="560"/>
      <c r="G2" s="560"/>
      <c r="H2" s="560"/>
      <c r="I2" s="560"/>
      <c r="J2" s="560"/>
      <c r="K2" s="560"/>
      <c r="L2" s="560"/>
      <c r="M2" s="560"/>
      <c r="N2" s="560"/>
      <c r="O2" s="560"/>
      <c r="P2" s="560"/>
      <c r="Q2" s="560"/>
      <c r="R2" s="560"/>
    </row>
    <row r="3" spans="1:18" s="565" customFormat="1" ht="18.75" customHeight="1" x14ac:dyDescent="0.2">
      <c r="A3" s="562"/>
      <c r="B3" s="563"/>
      <c r="C3" s="563"/>
      <c r="D3" s="563"/>
      <c r="E3" s="563"/>
      <c r="F3" s="563"/>
      <c r="G3" s="563"/>
      <c r="H3" s="563"/>
      <c r="I3" s="564"/>
      <c r="J3" s="563"/>
      <c r="K3" s="563"/>
      <c r="L3" s="563"/>
      <c r="M3" s="563"/>
      <c r="N3" s="563"/>
      <c r="O3" s="563"/>
      <c r="P3" s="563"/>
      <c r="Q3" s="563"/>
      <c r="R3" s="563"/>
    </row>
    <row r="4" spans="1:18" s="570" customFormat="1" ht="21" customHeight="1" x14ac:dyDescent="0.2">
      <c r="A4" s="566" t="s">
        <v>29</v>
      </c>
      <c r="B4" s="567" t="s">
        <v>119</v>
      </c>
      <c r="C4" s="567"/>
      <c r="D4" s="567"/>
      <c r="E4" s="567"/>
      <c r="F4" s="567"/>
      <c r="G4" s="567"/>
      <c r="H4" s="566" t="s">
        <v>28</v>
      </c>
      <c r="I4" s="567" t="s">
        <v>120</v>
      </c>
      <c r="J4" s="567"/>
      <c r="K4" s="567"/>
      <c r="L4" s="567"/>
      <c r="M4" s="567"/>
      <c r="N4" s="567"/>
      <c r="O4" s="567"/>
      <c r="P4" s="566" t="s">
        <v>27</v>
      </c>
      <c r="Q4" s="568" t="s">
        <v>113</v>
      </c>
      <c r="R4" s="569" t="s">
        <v>121</v>
      </c>
    </row>
    <row r="5" spans="1:18" s="576" customFormat="1" ht="13.5" customHeight="1" x14ac:dyDescent="0.2">
      <c r="A5" s="571"/>
      <c r="B5" s="572"/>
      <c r="C5" s="573"/>
      <c r="D5" s="573"/>
      <c r="E5" s="573"/>
      <c r="F5" s="573"/>
      <c r="G5" s="573"/>
      <c r="H5" s="571"/>
      <c r="I5" s="572"/>
      <c r="J5" s="573"/>
      <c r="K5" s="573"/>
      <c r="L5" s="573"/>
      <c r="M5" s="573"/>
      <c r="N5" s="573"/>
      <c r="O5" s="573"/>
      <c r="P5" s="571"/>
      <c r="Q5" s="574"/>
      <c r="R5" s="575" t="s">
        <v>114</v>
      </c>
    </row>
    <row r="6" spans="1:18" ht="13.5" customHeight="1" x14ac:dyDescent="0.2">
      <c r="A6" s="577" t="s">
        <v>122</v>
      </c>
      <c r="B6" s="578" t="s">
        <v>123</v>
      </c>
      <c r="C6" s="579"/>
      <c r="D6" s="579"/>
      <c r="E6" s="579"/>
      <c r="F6" s="579"/>
      <c r="G6" s="579"/>
      <c r="H6" s="580" t="s">
        <v>124</v>
      </c>
      <c r="I6" s="578" t="s">
        <v>125</v>
      </c>
      <c r="J6" s="579"/>
      <c r="K6" s="579"/>
      <c r="L6" s="579"/>
      <c r="M6" s="579"/>
      <c r="N6" s="579"/>
      <c r="P6" s="582" t="s">
        <v>126</v>
      </c>
      <c r="Q6" s="583" t="s">
        <v>1</v>
      </c>
      <c r="R6" s="584"/>
    </row>
    <row r="7" spans="1:18" ht="13.5" customHeight="1" x14ac:dyDescent="0.2">
      <c r="A7" s="585" t="s">
        <v>127</v>
      </c>
      <c r="B7" s="586" t="s">
        <v>128</v>
      </c>
      <c r="H7" s="587" t="s">
        <v>129</v>
      </c>
      <c r="I7" s="588" t="s">
        <v>130</v>
      </c>
      <c r="P7" s="582" t="s">
        <v>131</v>
      </c>
      <c r="Q7" s="583" t="s">
        <v>132</v>
      </c>
      <c r="R7" s="589"/>
    </row>
    <row r="8" spans="1:18" ht="13.5" customHeight="1" x14ac:dyDescent="0.2">
      <c r="A8" s="585" t="s">
        <v>133</v>
      </c>
      <c r="B8" s="590" t="s">
        <v>134</v>
      </c>
      <c r="H8" s="587" t="s">
        <v>135</v>
      </c>
      <c r="I8" s="588" t="s">
        <v>136</v>
      </c>
      <c r="N8" s="591"/>
      <c r="P8" s="592" t="s">
        <v>137</v>
      </c>
      <c r="Q8" s="583" t="s">
        <v>138</v>
      </c>
      <c r="R8" s="589"/>
    </row>
    <row r="9" spans="1:18" ht="13.5" customHeight="1" x14ac:dyDescent="0.2">
      <c r="A9" s="585" t="s">
        <v>139</v>
      </c>
      <c r="B9" s="590" t="s">
        <v>140</v>
      </c>
      <c r="H9" s="587" t="s">
        <v>141</v>
      </c>
      <c r="I9" s="588" t="s">
        <v>142</v>
      </c>
      <c r="N9" s="591"/>
      <c r="P9" s="592" t="s">
        <v>143</v>
      </c>
      <c r="Q9" s="583" t="s">
        <v>144</v>
      </c>
      <c r="R9" s="589"/>
    </row>
    <row r="10" spans="1:18" ht="13.5" customHeight="1" x14ac:dyDescent="0.2">
      <c r="A10" s="585" t="s">
        <v>145</v>
      </c>
      <c r="B10" s="590" t="s">
        <v>146</v>
      </c>
      <c r="H10" s="587" t="s">
        <v>147</v>
      </c>
      <c r="I10" s="588" t="s">
        <v>148</v>
      </c>
      <c r="N10" s="593"/>
      <c r="R10" s="589"/>
    </row>
    <row r="11" spans="1:18" ht="13.5" customHeight="1" x14ac:dyDescent="0.2">
      <c r="A11" s="585" t="s">
        <v>149</v>
      </c>
      <c r="B11" s="590" t="s">
        <v>150</v>
      </c>
      <c r="H11" s="587" t="s">
        <v>151</v>
      </c>
      <c r="I11" s="590" t="s">
        <v>152</v>
      </c>
      <c r="R11" s="589"/>
    </row>
    <row r="12" spans="1:18" ht="13.5" customHeight="1" x14ac:dyDescent="0.2">
      <c r="A12" s="585" t="s">
        <v>153</v>
      </c>
      <c r="B12" s="590" t="s">
        <v>154</v>
      </c>
      <c r="H12" s="587" t="s">
        <v>155</v>
      </c>
      <c r="I12" s="588" t="s">
        <v>156</v>
      </c>
      <c r="R12" s="589"/>
    </row>
    <row r="13" spans="1:18" ht="13.5" customHeight="1" x14ac:dyDescent="0.2">
      <c r="A13" s="585" t="s">
        <v>157</v>
      </c>
      <c r="B13" s="586" t="s">
        <v>158</v>
      </c>
      <c r="H13" s="587" t="s">
        <v>159</v>
      </c>
      <c r="I13" s="590" t="s">
        <v>160</v>
      </c>
      <c r="R13" s="589"/>
    </row>
    <row r="14" spans="1:18" ht="13.5" customHeight="1" x14ac:dyDescent="0.2">
      <c r="A14" s="585" t="s">
        <v>161</v>
      </c>
      <c r="B14" s="586" t="s">
        <v>162</v>
      </c>
      <c r="H14" s="587" t="s">
        <v>163</v>
      </c>
      <c r="I14" s="588" t="s">
        <v>164</v>
      </c>
    </row>
    <row r="15" spans="1:18" ht="13.5" customHeight="1" x14ac:dyDescent="0.2">
      <c r="A15" s="585" t="s">
        <v>165</v>
      </c>
      <c r="B15" s="590" t="s">
        <v>93</v>
      </c>
      <c r="H15" s="587" t="s">
        <v>166</v>
      </c>
      <c r="I15" s="590" t="s">
        <v>167</v>
      </c>
    </row>
    <row r="16" spans="1:18" ht="13.5" customHeight="1" x14ac:dyDescent="0.2">
      <c r="H16" s="587" t="s">
        <v>168</v>
      </c>
      <c r="I16" s="588" t="s">
        <v>169</v>
      </c>
    </row>
    <row r="17" spans="1:14" ht="13.5" customHeight="1" x14ac:dyDescent="0.2">
      <c r="H17" s="587" t="s">
        <v>170</v>
      </c>
      <c r="I17" s="588" t="s">
        <v>79</v>
      </c>
      <c r="N17" s="594"/>
    </row>
    <row r="18" spans="1:14" ht="13.5" customHeight="1" x14ac:dyDescent="0.2">
      <c r="H18" s="587" t="s">
        <v>171</v>
      </c>
      <c r="I18" s="588" t="s">
        <v>93</v>
      </c>
    </row>
    <row r="19" spans="1:14" ht="13.5" customHeight="1" x14ac:dyDescent="0.2"/>
    <row r="20" spans="1:14" ht="13.5" customHeight="1" x14ac:dyDescent="0.2">
      <c r="A20" s="577" t="s">
        <v>172</v>
      </c>
      <c r="B20" s="595" t="s">
        <v>173</v>
      </c>
      <c r="C20" s="579"/>
      <c r="D20" s="579"/>
      <c r="E20" s="579"/>
      <c r="F20" s="579"/>
      <c r="G20" s="579"/>
      <c r="H20" s="580" t="s">
        <v>174</v>
      </c>
      <c r="I20" s="595" t="s">
        <v>173</v>
      </c>
      <c r="J20" s="579"/>
      <c r="K20" s="579"/>
      <c r="L20" s="579"/>
      <c r="M20" s="579"/>
      <c r="N20" s="579"/>
    </row>
    <row r="21" spans="1:14" ht="13.5" customHeight="1" x14ac:dyDescent="0.2">
      <c r="A21" s="596" t="s">
        <v>175</v>
      </c>
      <c r="B21" s="597" t="s">
        <v>176</v>
      </c>
      <c r="C21" s="598"/>
      <c r="H21" s="587" t="s">
        <v>177</v>
      </c>
      <c r="I21" s="588" t="s">
        <v>136</v>
      </c>
    </row>
    <row r="22" spans="1:14" ht="13.5" customHeight="1" x14ac:dyDescent="0.2">
      <c r="A22" s="596" t="s">
        <v>178</v>
      </c>
      <c r="B22" s="599" t="s">
        <v>179</v>
      </c>
      <c r="H22" s="587" t="s">
        <v>180</v>
      </c>
      <c r="I22" s="588" t="s">
        <v>148</v>
      </c>
    </row>
    <row r="23" spans="1:14" ht="13.5" customHeight="1" x14ac:dyDescent="0.2">
      <c r="A23" s="596" t="s">
        <v>181</v>
      </c>
      <c r="B23" s="586" t="s">
        <v>158</v>
      </c>
      <c r="H23" s="587" t="s">
        <v>182</v>
      </c>
      <c r="I23" s="590" t="s">
        <v>160</v>
      </c>
    </row>
    <row r="24" spans="1:14" ht="13.5" customHeight="1" x14ac:dyDescent="0.2">
      <c r="A24" s="596" t="s">
        <v>183</v>
      </c>
      <c r="B24" s="599" t="s">
        <v>93</v>
      </c>
      <c r="H24" s="587" t="s">
        <v>184</v>
      </c>
      <c r="I24" s="588" t="s">
        <v>164</v>
      </c>
    </row>
    <row r="25" spans="1:14" ht="13.5" customHeight="1" x14ac:dyDescent="0.2">
      <c r="A25" s="581"/>
      <c r="H25" s="587" t="s">
        <v>185</v>
      </c>
      <c r="I25" s="588" t="s">
        <v>79</v>
      </c>
    </row>
    <row r="26" spans="1:14" ht="13.5" customHeight="1" x14ac:dyDescent="0.2">
      <c r="B26" s="590"/>
      <c r="H26" s="587" t="s">
        <v>186</v>
      </c>
      <c r="I26" s="588" t="s">
        <v>93</v>
      </c>
    </row>
    <row r="27" spans="1:14" ht="13.5" customHeight="1" x14ac:dyDescent="0.2">
      <c r="H27" s="587"/>
      <c r="I27" s="588"/>
    </row>
    <row r="28" spans="1:14" ht="13.5" customHeight="1" x14ac:dyDescent="0.2">
      <c r="A28" s="577" t="s">
        <v>187</v>
      </c>
      <c r="B28" s="578" t="s">
        <v>188</v>
      </c>
      <c r="C28" s="579"/>
      <c r="D28" s="579"/>
      <c r="E28" s="579"/>
      <c r="F28" s="579"/>
      <c r="G28" s="579"/>
      <c r="H28" s="580" t="s">
        <v>189</v>
      </c>
      <c r="I28" s="578" t="s">
        <v>107</v>
      </c>
      <c r="J28" s="579"/>
      <c r="K28" s="579"/>
      <c r="L28" s="579"/>
      <c r="M28" s="579"/>
      <c r="N28" s="579"/>
    </row>
    <row r="29" spans="1:14" ht="13.5" customHeight="1" x14ac:dyDescent="0.2">
      <c r="A29" s="587" t="s">
        <v>190</v>
      </c>
      <c r="B29" s="581" t="s">
        <v>191</v>
      </c>
      <c r="H29" s="587" t="s">
        <v>192</v>
      </c>
      <c r="I29" s="590" t="s">
        <v>130</v>
      </c>
    </row>
    <row r="30" spans="1:14" ht="13.5" customHeight="1" x14ac:dyDescent="0.2">
      <c r="A30" s="587" t="s">
        <v>193</v>
      </c>
      <c r="B30" s="581" t="s">
        <v>194</v>
      </c>
      <c r="H30" s="587" t="s">
        <v>195</v>
      </c>
      <c r="I30" s="586" t="s">
        <v>136</v>
      </c>
    </row>
    <row r="31" spans="1:14" ht="13.5" customHeight="1" x14ac:dyDescent="0.2">
      <c r="A31" s="587" t="s">
        <v>196</v>
      </c>
      <c r="B31" s="581" t="s">
        <v>197</v>
      </c>
      <c r="H31" s="587" t="s">
        <v>198</v>
      </c>
      <c r="I31" s="586" t="s">
        <v>142</v>
      </c>
    </row>
    <row r="32" spans="1:14" ht="13.5" customHeight="1" x14ac:dyDescent="0.2">
      <c r="A32" s="587" t="s">
        <v>199</v>
      </c>
      <c r="B32" s="581" t="s">
        <v>200</v>
      </c>
      <c r="H32" s="587" t="s">
        <v>201</v>
      </c>
      <c r="I32" s="586" t="s">
        <v>202</v>
      </c>
    </row>
    <row r="33" spans="1:14" ht="13.5" customHeight="1" x14ac:dyDescent="0.2">
      <c r="A33" s="587" t="s">
        <v>203</v>
      </c>
      <c r="B33" s="581" t="s">
        <v>204</v>
      </c>
      <c r="H33" s="587" t="s">
        <v>205</v>
      </c>
      <c r="I33" s="590" t="s">
        <v>152</v>
      </c>
    </row>
    <row r="34" spans="1:14" ht="13.5" customHeight="1" x14ac:dyDescent="0.2">
      <c r="H34" s="587" t="s">
        <v>206</v>
      </c>
      <c r="I34" s="588" t="s">
        <v>156</v>
      </c>
    </row>
    <row r="35" spans="1:14" ht="13.5" customHeight="1" x14ac:dyDescent="0.2">
      <c r="H35" s="587" t="s">
        <v>207</v>
      </c>
      <c r="I35" s="590" t="s">
        <v>160</v>
      </c>
    </row>
    <row r="36" spans="1:14" ht="13.5" customHeight="1" x14ac:dyDescent="0.2">
      <c r="H36" s="587" t="s">
        <v>208</v>
      </c>
      <c r="I36" s="588" t="s">
        <v>79</v>
      </c>
    </row>
    <row r="37" spans="1:14" ht="13.5" customHeight="1" x14ac:dyDescent="0.2">
      <c r="H37" s="587" t="s">
        <v>209</v>
      </c>
      <c r="I37" s="590" t="s">
        <v>93</v>
      </c>
    </row>
    <row r="38" spans="1:14" ht="13.5" customHeight="1" x14ac:dyDescent="0.2">
      <c r="A38" s="600"/>
    </row>
    <row r="39" spans="1:14" ht="13.5" customHeight="1" x14ac:dyDescent="0.2">
      <c r="A39" s="580" t="s">
        <v>210</v>
      </c>
      <c r="B39" s="595" t="s">
        <v>211</v>
      </c>
      <c r="C39" s="579"/>
      <c r="D39" s="579"/>
      <c r="E39" s="579"/>
      <c r="F39" s="579"/>
      <c r="G39" s="579"/>
      <c r="H39" s="580" t="s">
        <v>212</v>
      </c>
      <c r="I39" s="578" t="s">
        <v>115</v>
      </c>
      <c r="J39" s="579"/>
      <c r="K39" s="579"/>
      <c r="L39" s="579"/>
      <c r="M39" s="579"/>
      <c r="N39" s="579"/>
    </row>
    <row r="40" spans="1:14" ht="13.5" customHeight="1" x14ac:dyDescent="0.2">
      <c r="A40" s="587" t="s">
        <v>213</v>
      </c>
      <c r="B40" s="586" t="s">
        <v>214</v>
      </c>
      <c r="G40" s="1813"/>
      <c r="H40" s="587" t="s">
        <v>215</v>
      </c>
      <c r="I40" s="588" t="s">
        <v>216</v>
      </c>
      <c r="J40" s="587"/>
      <c r="K40" s="587"/>
      <c r="L40" s="587"/>
      <c r="M40" s="587"/>
      <c r="N40" s="587"/>
    </row>
    <row r="41" spans="1:14" ht="13.5" customHeight="1" x14ac:dyDescent="0.2">
      <c r="A41" s="587" t="s">
        <v>217</v>
      </c>
      <c r="B41" s="586" t="s">
        <v>218</v>
      </c>
      <c r="G41" s="1813"/>
      <c r="H41" s="587" t="s">
        <v>219</v>
      </c>
      <c r="I41" s="588" t="s">
        <v>220</v>
      </c>
      <c r="J41" s="587"/>
      <c r="K41" s="587"/>
      <c r="L41" s="587"/>
      <c r="M41" s="587"/>
      <c r="N41" s="587"/>
    </row>
    <row r="42" spans="1:14" ht="13.5" customHeight="1" x14ac:dyDescent="0.2">
      <c r="A42" s="587" t="s">
        <v>221</v>
      </c>
      <c r="B42" s="586" t="s">
        <v>222</v>
      </c>
      <c r="G42" s="1813"/>
      <c r="H42" s="587" t="s">
        <v>223</v>
      </c>
      <c r="I42" s="590" t="s">
        <v>156</v>
      </c>
      <c r="J42" s="587"/>
      <c r="K42" s="587"/>
      <c r="L42" s="587"/>
      <c r="M42" s="587"/>
      <c r="N42" s="587"/>
    </row>
    <row r="43" spans="1:14" ht="13.5" customHeight="1" x14ac:dyDescent="0.2">
      <c r="A43" s="587" t="s">
        <v>224</v>
      </c>
      <c r="B43" s="586" t="s">
        <v>225</v>
      </c>
      <c r="G43" s="1813"/>
      <c r="H43" s="587" t="s">
        <v>226</v>
      </c>
      <c r="I43" s="588" t="s">
        <v>227</v>
      </c>
      <c r="J43" s="587"/>
      <c r="K43" s="587"/>
      <c r="L43" s="587"/>
      <c r="M43" s="587"/>
      <c r="N43" s="587"/>
    </row>
    <row r="44" spans="1:14" ht="13.5" customHeight="1" x14ac:dyDescent="0.2">
      <c r="A44" s="587" t="s">
        <v>228</v>
      </c>
      <c r="B44" s="586" t="s">
        <v>229</v>
      </c>
      <c r="G44" s="1813"/>
      <c r="H44" s="587" t="s">
        <v>230</v>
      </c>
      <c r="I44" s="601" t="s">
        <v>169</v>
      </c>
      <c r="J44" s="587"/>
      <c r="K44" s="587"/>
      <c r="L44" s="587"/>
      <c r="M44" s="587"/>
      <c r="N44" s="587"/>
    </row>
    <row r="45" spans="1:14" ht="13.5" customHeight="1" x14ac:dyDescent="0.2">
      <c r="A45" s="587" t="s">
        <v>231</v>
      </c>
      <c r="B45" s="586" t="s">
        <v>232</v>
      </c>
      <c r="G45" s="1813"/>
      <c r="H45" s="587" t="s">
        <v>233</v>
      </c>
      <c r="I45" s="588" t="s">
        <v>234</v>
      </c>
      <c r="J45" s="587"/>
      <c r="K45" s="587"/>
      <c r="L45" s="587"/>
      <c r="M45" s="587"/>
      <c r="N45" s="587"/>
    </row>
    <row r="46" spans="1:14" ht="13.5" customHeight="1" x14ac:dyDescent="0.2">
      <c r="A46" s="587" t="s">
        <v>235</v>
      </c>
      <c r="B46" s="586" t="s">
        <v>236</v>
      </c>
      <c r="G46" s="602"/>
      <c r="H46" s="587" t="s">
        <v>237</v>
      </c>
      <c r="I46" s="588" t="s">
        <v>164</v>
      </c>
      <c r="J46" s="587"/>
      <c r="K46" s="587"/>
      <c r="L46" s="587"/>
      <c r="M46" s="587"/>
      <c r="N46" s="587"/>
    </row>
    <row r="47" spans="1:14" ht="13.5" customHeight="1" x14ac:dyDescent="0.2">
      <c r="A47" s="587" t="s">
        <v>238</v>
      </c>
      <c r="B47" s="586" t="s">
        <v>239</v>
      </c>
      <c r="D47" s="603"/>
      <c r="G47" s="602"/>
      <c r="H47" s="587" t="s">
        <v>240</v>
      </c>
      <c r="I47" s="588" t="s">
        <v>241</v>
      </c>
      <c r="J47" s="587"/>
      <c r="K47" s="587"/>
      <c r="L47" s="587"/>
      <c r="M47" s="587"/>
      <c r="N47" s="587"/>
    </row>
    <row r="48" spans="1:14" ht="13.5" customHeight="1" x14ac:dyDescent="0.2">
      <c r="A48" s="587" t="s">
        <v>242</v>
      </c>
      <c r="B48" s="586" t="s">
        <v>158</v>
      </c>
      <c r="F48" s="591"/>
      <c r="G48" s="602"/>
      <c r="H48" s="587" t="s">
        <v>243</v>
      </c>
      <c r="I48" s="588" t="s">
        <v>79</v>
      </c>
    </row>
    <row r="49" spans="1:18" ht="13.5" customHeight="1" x14ac:dyDescent="0.2">
      <c r="A49" s="587" t="s">
        <v>244</v>
      </c>
      <c r="B49" s="586" t="s">
        <v>245</v>
      </c>
      <c r="C49" s="604"/>
      <c r="D49" s="604"/>
      <c r="E49" s="604"/>
      <c r="H49" s="587" t="s">
        <v>246</v>
      </c>
      <c r="I49" s="588" t="s">
        <v>93</v>
      </c>
    </row>
    <row r="50" spans="1:18" ht="13.5" customHeight="1" x14ac:dyDescent="0.2">
      <c r="A50" s="587" t="s">
        <v>247</v>
      </c>
      <c r="B50" s="590" t="s">
        <v>93</v>
      </c>
      <c r="H50" s="587"/>
      <c r="J50" s="588"/>
      <c r="K50" s="588"/>
      <c r="L50" s="588"/>
      <c r="M50" s="588"/>
      <c r="N50" s="588"/>
      <c r="O50" s="588"/>
    </row>
    <row r="51" spans="1:18" ht="13.5" customHeight="1" x14ac:dyDescent="0.2">
      <c r="A51" s="587"/>
      <c r="H51" s="587"/>
      <c r="J51" s="588"/>
      <c r="K51" s="588"/>
      <c r="L51" s="588"/>
      <c r="M51" s="588"/>
      <c r="N51" s="588"/>
      <c r="O51" s="588"/>
    </row>
    <row r="52" spans="1:18" ht="13.5" customHeight="1" x14ac:dyDescent="0.2">
      <c r="A52" s="577" t="s">
        <v>248</v>
      </c>
      <c r="B52" s="595" t="s">
        <v>249</v>
      </c>
      <c r="C52" s="579"/>
      <c r="D52" s="579"/>
      <c r="E52" s="579"/>
      <c r="F52" s="579"/>
      <c r="G52" s="579"/>
      <c r="H52" s="577" t="s">
        <v>250</v>
      </c>
      <c r="I52" s="595" t="s">
        <v>249</v>
      </c>
      <c r="J52" s="579"/>
      <c r="K52" s="579"/>
      <c r="L52" s="579"/>
      <c r="M52" s="579"/>
      <c r="N52" s="579"/>
    </row>
    <row r="53" spans="1:18" ht="13.5" customHeight="1" x14ac:dyDescent="0.2">
      <c r="A53" s="587" t="s">
        <v>251</v>
      </c>
      <c r="B53" s="590" t="s">
        <v>252</v>
      </c>
      <c r="H53" s="585" t="s">
        <v>253</v>
      </c>
      <c r="I53" s="588" t="s">
        <v>130</v>
      </c>
    </row>
    <row r="54" spans="1:18" ht="13.5" customHeight="1" x14ac:dyDescent="0.2">
      <c r="A54" s="587" t="s">
        <v>254</v>
      </c>
      <c r="B54" s="590" t="s">
        <v>255</v>
      </c>
      <c r="H54" s="585" t="s">
        <v>256</v>
      </c>
      <c r="I54" s="588" t="s">
        <v>257</v>
      </c>
    </row>
    <row r="55" spans="1:18" ht="13.5" customHeight="1" x14ac:dyDescent="0.2">
      <c r="A55" s="587" t="s">
        <v>258</v>
      </c>
      <c r="B55" s="590" t="s">
        <v>108</v>
      </c>
      <c r="H55" s="585" t="s">
        <v>259</v>
      </c>
      <c r="I55" s="590" t="s">
        <v>156</v>
      </c>
    </row>
    <row r="56" spans="1:18" ht="13.5" customHeight="1" x14ac:dyDescent="0.2">
      <c r="A56" s="587" t="s">
        <v>260</v>
      </c>
      <c r="B56" s="586" t="s">
        <v>261</v>
      </c>
      <c r="D56" s="590"/>
      <c r="H56" s="585" t="s">
        <v>262</v>
      </c>
      <c r="I56" s="590" t="s">
        <v>160</v>
      </c>
    </row>
    <row r="57" spans="1:18" ht="13.5" customHeight="1" x14ac:dyDescent="0.2">
      <c r="A57" s="587" t="s">
        <v>263</v>
      </c>
      <c r="B57" s="590" t="s">
        <v>264</v>
      </c>
      <c r="D57" s="590"/>
      <c r="H57" s="585" t="s">
        <v>265</v>
      </c>
      <c r="I57" s="588" t="s">
        <v>164</v>
      </c>
    </row>
    <row r="58" spans="1:18" s="607" customFormat="1" ht="13.5" customHeight="1" x14ac:dyDescent="0.2">
      <c r="A58" s="605" t="s">
        <v>266</v>
      </c>
      <c r="B58" s="606" t="s">
        <v>267</v>
      </c>
      <c r="D58" s="608"/>
      <c r="H58" s="609" t="s">
        <v>268</v>
      </c>
      <c r="I58" s="606" t="s">
        <v>167</v>
      </c>
      <c r="R58" s="609"/>
    </row>
    <row r="59" spans="1:18" ht="13.5" customHeight="1" x14ac:dyDescent="0.2">
      <c r="A59" s="587" t="s">
        <v>269</v>
      </c>
      <c r="B59" s="590" t="s">
        <v>93</v>
      </c>
      <c r="D59" s="590"/>
      <c r="H59" s="585" t="s">
        <v>270</v>
      </c>
      <c r="I59" s="588" t="s">
        <v>271</v>
      </c>
    </row>
    <row r="60" spans="1:18" ht="13.5" customHeight="1" x14ac:dyDescent="0.2">
      <c r="A60" s="587"/>
      <c r="D60" s="590"/>
      <c r="H60" s="585" t="s">
        <v>272</v>
      </c>
      <c r="I60" s="588" t="s">
        <v>79</v>
      </c>
    </row>
    <row r="61" spans="1:18" ht="13.5" customHeight="1" x14ac:dyDescent="0.2">
      <c r="A61" s="587"/>
      <c r="D61" s="590"/>
      <c r="H61" s="585" t="s">
        <v>273</v>
      </c>
      <c r="I61" s="590" t="s">
        <v>93</v>
      </c>
    </row>
    <row r="62" spans="1:18" ht="13.5" customHeight="1" x14ac:dyDescent="0.2">
      <c r="A62" s="587"/>
      <c r="D62" s="590"/>
      <c r="H62" s="581"/>
    </row>
    <row r="63" spans="1:18" ht="13.5" customHeight="1" x14ac:dyDescent="0.2"/>
    <row r="64" spans="1:18" ht="13.5" customHeight="1" x14ac:dyDescent="0.2">
      <c r="A64" s="577" t="s">
        <v>274</v>
      </c>
      <c r="B64" s="578" t="s">
        <v>275</v>
      </c>
      <c r="C64" s="579"/>
      <c r="D64" s="579"/>
      <c r="E64" s="579"/>
      <c r="F64" s="579"/>
      <c r="G64" s="579"/>
      <c r="H64" s="577" t="s">
        <v>276</v>
      </c>
      <c r="I64" s="578" t="s">
        <v>275</v>
      </c>
      <c r="J64" s="579"/>
      <c r="K64" s="579"/>
      <c r="L64" s="579"/>
      <c r="M64" s="579"/>
      <c r="N64" s="579"/>
    </row>
    <row r="65" spans="1:14" ht="13.5" customHeight="1" x14ac:dyDescent="0.2">
      <c r="A65" s="585" t="s">
        <v>277</v>
      </c>
      <c r="B65" s="590" t="s">
        <v>264</v>
      </c>
      <c r="H65" s="585" t="s">
        <v>278</v>
      </c>
      <c r="I65" s="588" t="s">
        <v>130</v>
      </c>
    </row>
    <row r="66" spans="1:14" ht="13.5" customHeight="1" x14ac:dyDescent="0.2">
      <c r="A66" s="585" t="s">
        <v>279</v>
      </c>
      <c r="B66" s="586" t="s">
        <v>336</v>
      </c>
      <c r="H66" s="585" t="s">
        <v>280</v>
      </c>
      <c r="I66" s="588" t="s">
        <v>257</v>
      </c>
    </row>
    <row r="67" spans="1:14" ht="13.5" customHeight="1" x14ac:dyDescent="0.2">
      <c r="A67" s="585" t="s">
        <v>281</v>
      </c>
      <c r="B67" s="586" t="s">
        <v>282</v>
      </c>
      <c r="C67" s="610"/>
      <c r="D67" s="610"/>
      <c r="E67" s="610"/>
      <c r="F67" s="610"/>
      <c r="H67" s="585" t="s">
        <v>283</v>
      </c>
      <c r="I67" s="590" t="s">
        <v>156</v>
      </c>
    </row>
    <row r="68" spans="1:14" ht="13.5" customHeight="1" x14ac:dyDescent="0.2">
      <c r="A68" s="585" t="s">
        <v>284</v>
      </c>
      <c r="B68" s="590" t="s">
        <v>93</v>
      </c>
      <c r="H68" s="585" t="s">
        <v>285</v>
      </c>
      <c r="I68" s="590" t="s">
        <v>160</v>
      </c>
    </row>
    <row r="69" spans="1:14" ht="13.5" customHeight="1" x14ac:dyDescent="0.2">
      <c r="H69" s="585" t="s">
        <v>286</v>
      </c>
      <c r="I69" s="590" t="s">
        <v>167</v>
      </c>
    </row>
    <row r="70" spans="1:14" ht="13.5" customHeight="1" x14ac:dyDescent="0.2">
      <c r="B70" s="590"/>
      <c r="H70" s="585" t="s">
        <v>287</v>
      </c>
      <c r="I70" s="586" t="s">
        <v>169</v>
      </c>
    </row>
    <row r="71" spans="1:14" ht="13.5" customHeight="1" x14ac:dyDescent="0.2">
      <c r="B71" s="590"/>
      <c r="H71" s="585" t="s">
        <v>288</v>
      </c>
      <c r="I71" s="588" t="s">
        <v>79</v>
      </c>
    </row>
    <row r="72" spans="1:14" ht="13.5" customHeight="1" x14ac:dyDescent="0.2">
      <c r="B72" s="590"/>
      <c r="H72" s="585" t="s">
        <v>289</v>
      </c>
      <c r="I72" s="590" t="s">
        <v>93</v>
      </c>
    </row>
    <row r="73" spans="1:14" ht="13.5" customHeight="1" x14ac:dyDescent="0.2"/>
    <row r="74" spans="1:14" ht="13.5" customHeight="1" x14ac:dyDescent="0.2">
      <c r="A74" s="577" t="s">
        <v>290</v>
      </c>
      <c r="B74" s="578" t="s">
        <v>93</v>
      </c>
      <c r="C74" s="579"/>
      <c r="D74" s="579"/>
      <c r="E74" s="579"/>
      <c r="F74" s="579"/>
      <c r="G74" s="579"/>
      <c r="H74" s="577" t="s">
        <v>291</v>
      </c>
      <c r="I74" s="578" t="s">
        <v>93</v>
      </c>
      <c r="J74" s="579"/>
      <c r="K74" s="579"/>
      <c r="L74" s="579"/>
      <c r="M74" s="579"/>
      <c r="N74" s="579"/>
    </row>
    <row r="75" spans="1:14" ht="13.5" customHeight="1" x14ac:dyDescent="0.2">
      <c r="A75" s="585" t="s">
        <v>292</v>
      </c>
      <c r="B75" s="586" t="s">
        <v>293</v>
      </c>
      <c r="H75" s="585" t="s">
        <v>294</v>
      </c>
      <c r="I75" s="588" t="s">
        <v>130</v>
      </c>
    </row>
    <row r="76" spans="1:14" x14ac:dyDescent="0.2">
      <c r="A76" s="585" t="s">
        <v>295</v>
      </c>
      <c r="B76" s="590" t="s">
        <v>296</v>
      </c>
      <c r="H76" s="585" t="s">
        <v>297</v>
      </c>
      <c r="I76" s="586" t="s">
        <v>271</v>
      </c>
    </row>
    <row r="77" spans="1:14" x14ac:dyDescent="0.2">
      <c r="A77" s="585" t="s">
        <v>298</v>
      </c>
      <c r="B77" s="590" t="s">
        <v>299</v>
      </c>
      <c r="H77" s="585" t="s">
        <v>300</v>
      </c>
      <c r="I77" s="588" t="s">
        <v>79</v>
      </c>
    </row>
    <row r="78" spans="1:14" x14ac:dyDescent="0.2">
      <c r="A78" s="585" t="s">
        <v>301</v>
      </c>
      <c r="B78" s="590" t="s">
        <v>302</v>
      </c>
      <c r="H78" s="585" t="s">
        <v>303</v>
      </c>
      <c r="I78" s="590" t="s">
        <v>93</v>
      </c>
    </row>
    <row r="79" spans="1:14" x14ac:dyDescent="0.2">
      <c r="A79" s="585" t="s">
        <v>304</v>
      </c>
      <c r="B79" s="590" t="s">
        <v>93</v>
      </c>
    </row>
  </sheetData>
  <sheetProtection password="DC3E" sheet="1" objects="1" scenarios="1"/>
  <mergeCells count="4">
    <mergeCell ref="A1:P1"/>
    <mergeCell ref="G40:G41"/>
    <mergeCell ref="G42:G43"/>
    <mergeCell ref="G44:G45"/>
  </mergeCells>
  <pageMargins left="0.23622047244094491" right="0.23622047244094491" top="0.74803149606299213" bottom="0.74803149606299213" header="0.31496062992125984" footer="0.31496062992125984"/>
  <pageSetup paperSize="9" scale="61" fitToHeight="0" orientation="landscape"/>
  <headerFooter alignWithMargins="0"/>
  <colBreaks count="1" manualBreakCount="1">
    <brk id="15" min="3" max="90" man="1"/>
  </colBreak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0" tint="-0.14999847407452621"/>
  </sheetPr>
  <dimension ref="A1:J151"/>
  <sheetViews>
    <sheetView showGridLines="0" workbookViewId="0">
      <selection activeCell="L70" sqref="L70"/>
    </sheetView>
  </sheetViews>
  <sheetFormatPr defaultColWidth="11" defaultRowHeight="14.25" x14ac:dyDescent="0.2"/>
  <cols>
    <col min="1" max="1" width="10.875" style="121" customWidth="1"/>
    <col min="2" max="2" width="3.5" style="121" customWidth="1"/>
    <col min="3" max="3" width="13.5" style="121" customWidth="1"/>
    <col min="4" max="7" width="11" style="121"/>
    <col min="8" max="8" width="3" style="121" customWidth="1"/>
    <col min="9" max="9" width="23.125" style="121" customWidth="1"/>
    <col min="10" max="10" width="16.625" style="121" customWidth="1"/>
    <col min="11" max="16384" width="11" style="121"/>
  </cols>
  <sheetData>
    <row r="1" spans="1:10" s="102" customFormat="1" ht="32.1" customHeight="1" x14ac:dyDescent="0.2">
      <c r="A1" s="1814" t="s">
        <v>73</v>
      </c>
      <c r="B1" s="1814"/>
      <c r="C1" s="1814"/>
      <c r="D1" s="1814"/>
      <c r="E1" s="1814"/>
      <c r="F1" s="90"/>
      <c r="G1" s="126"/>
      <c r="H1" s="127"/>
      <c r="I1" s="128"/>
      <c r="J1" s="90" t="s">
        <v>60</v>
      </c>
    </row>
    <row r="2" spans="1:10" ht="25.5" customHeight="1" x14ac:dyDescent="0.2">
      <c r="A2" s="120" t="s">
        <v>0</v>
      </c>
      <c r="B2" s="120"/>
      <c r="C2" s="120" t="s">
        <v>69</v>
      </c>
      <c r="D2" s="120"/>
      <c r="E2" s="120"/>
      <c r="F2" s="120"/>
      <c r="G2" s="120"/>
      <c r="H2" s="120"/>
      <c r="I2" s="120" t="s">
        <v>4</v>
      </c>
    </row>
    <row r="3" spans="1:10" ht="22.5" x14ac:dyDescent="0.2">
      <c r="A3" s="117" t="s">
        <v>67</v>
      </c>
      <c r="C3" s="115" t="s">
        <v>43</v>
      </c>
      <c r="D3" s="115" t="s">
        <v>44</v>
      </c>
      <c r="E3" s="115" t="s">
        <v>45</v>
      </c>
      <c r="F3" s="116" t="s">
        <v>46</v>
      </c>
      <c r="G3" s="115" t="s">
        <v>32</v>
      </c>
      <c r="I3" s="122" t="s">
        <v>23</v>
      </c>
      <c r="J3" s="122" t="s">
        <v>72</v>
      </c>
    </row>
    <row r="4" spans="1:10" x14ac:dyDescent="0.2">
      <c r="A4" s="109" t="s">
        <v>81</v>
      </c>
      <c r="C4" s="109" t="s">
        <v>81</v>
      </c>
      <c r="D4" s="109" t="s">
        <v>81</v>
      </c>
      <c r="E4" s="109" t="s">
        <v>81</v>
      </c>
      <c r="F4" s="109" t="s">
        <v>81</v>
      </c>
      <c r="G4" s="109" t="s">
        <v>81</v>
      </c>
      <c r="I4" s="109" t="s">
        <v>81</v>
      </c>
      <c r="J4" s="109" t="s">
        <v>81</v>
      </c>
    </row>
    <row r="5" spans="1:10" x14ac:dyDescent="0.2">
      <c r="A5" s="109" t="s">
        <v>10</v>
      </c>
      <c r="C5" s="111" t="s">
        <v>10</v>
      </c>
      <c r="D5" s="111" t="s">
        <v>17</v>
      </c>
      <c r="E5" s="111" t="s">
        <v>10</v>
      </c>
      <c r="F5" s="113" t="s">
        <v>70</v>
      </c>
      <c r="G5" s="111" t="s">
        <v>21</v>
      </c>
      <c r="I5" s="118" t="s">
        <v>125</v>
      </c>
      <c r="J5" s="118" t="s">
        <v>80</v>
      </c>
    </row>
    <row r="6" spans="1:10" x14ac:dyDescent="0.2">
      <c r="A6" s="109" t="s">
        <v>76</v>
      </c>
      <c r="C6" s="111" t="s">
        <v>11</v>
      </c>
      <c r="D6" s="111" t="s">
        <v>18</v>
      </c>
      <c r="E6" s="111" t="s">
        <v>11</v>
      </c>
      <c r="F6" s="113" t="s">
        <v>13</v>
      </c>
      <c r="G6" s="111" t="s">
        <v>14</v>
      </c>
      <c r="I6" s="118" t="s">
        <v>115</v>
      </c>
      <c r="J6" s="118" t="s">
        <v>95</v>
      </c>
    </row>
    <row r="7" spans="1:10" x14ac:dyDescent="0.2">
      <c r="A7" s="110" t="s">
        <v>12</v>
      </c>
      <c r="C7" s="111" t="s">
        <v>12</v>
      </c>
      <c r="D7" s="111" t="s">
        <v>20</v>
      </c>
      <c r="E7" s="111" t="s">
        <v>12</v>
      </c>
      <c r="F7" s="113" t="s">
        <v>71</v>
      </c>
      <c r="G7" s="111" t="s">
        <v>15</v>
      </c>
      <c r="I7" s="118" t="s">
        <v>365</v>
      </c>
      <c r="J7" s="118" t="s">
        <v>96</v>
      </c>
    </row>
    <row r="8" spans="1:10" x14ac:dyDescent="0.2">
      <c r="A8" s="123"/>
      <c r="C8" s="112" t="s">
        <v>42</v>
      </c>
      <c r="D8" s="112" t="s">
        <v>19</v>
      </c>
      <c r="E8" s="112" t="s">
        <v>42</v>
      </c>
      <c r="F8" s="114" t="s">
        <v>19</v>
      </c>
      <c r="G8" s="111" t="s">
        <v>16</v>
      </c>
      <c r="I8" s="118" t="s">
        <v>366</v>
      </c>
      <c r="J8" s="119" t="s">
        <v>97</v>
      </c>
    </row>
    <row r="9" spans="1:10" x14ac:dyDescent="0.2">
      <c r="A9" s="117" t="s">
        <v>68</v>
      </c>
      <c r="C9" s="21"/>
      <c r="D9" s="21"/>
      <c r="E9" s="21"/>
      <c r="F9" s="21"/>
      <c r="G9" s="112" t="s">
        <v>19</v>
      </c>
      <c r="I9" s="118" t="s">
        <v>109</v>
      </c>
      <c r="J9" s="124"/>
    </row>
    <row r="10" spans="1:10" x14ac:dyDescent="0.2">
      <c r="A10" s="109" t="s">
        <v>81</v>
      </c>
      <c r="I10" s="118" t="s">
        <v>3</v>
      </c>
      <c r="J10" s="47"/>
    </row>
    <row r="11" spans="1:10" x14ac:dyDescent="0.2">
      <c r="A11" s="109" t="s">
        <v>9</v>
      </c>
      <c r="C11" s="143" t="s">
        <v>75</v>
      </c>
      <c r="D11" s="115" t="s">
        <v>74</v>
      </c>
      <c r="I11" s="118" t="s">
        <v>51</v>
      </c>
      <c r="J11" s="939"/>
    </row>
    <row r="12" spans="1:10" ht="18" x14ac:dyDescent="0.2">
      <c r="A12" s="109" t="s">
        <v>77</v>
      </c>
      <c r="C12" s="132" t="s">
        <v>85</v>
      </c>
      <c r="D12" s="109" t="s">
        <v>83</v>
      </c>
      <c r="I12" s="118" t="s">
        <v>40</v>
      </c>
    </row>
    <row r="13" spans="1:10" ht="18" x14ac:dyDescent="0.2">
      <c r="A13" s="109" t="s">
        <v>78</v>
      </c>
      <c r="C13" s="130" t="s">
        <v>86</v>
      </c>
      <c r="D13" s="133" t="s">
        <v>82</v>
      </c>
      <c r="I13" s="118" t="s">
        <v>367</v>
      </c>
    </row>
    <row r="14" spans="1:10" ht="18" x14ac:dyDescent="0.2">
      <c r="A14" s="110" t="s">
        <v>79</v>
      </c>
      <c r="C14" s="131" t="s">
        <v>84</v>
      </c>
      <c r="D14" s="129"/>
      <c r="I14" s="118" t="s">
        <v>368</v>
      </c>
    </row>
    <row r="15" spans="1:10" x14ac:dyDescent="0.2">
      <c r="I15" s="118" t="s">
        <v>369</v>
      </c>
    </row>
    <row r="16" spans="1:10" x14ac:dyDescent="0.2">
      <c r="I16" s="119" t="s">
        <v>93</v>
      </c>
      <c r="J16" s="125"/>
    </row>
    <row r="17" spans="6:9" x14ac:dyDescent="0.2">
      <c r="I17" s="21"/>
    </row>
    <row r="18" spans="6:9" x14ac:dyDescent="0.2">
      <c r="I18" s="122" t="s">
        <v>49</v>
      </c>
    </row>
    <row r="19" spans="6:9" x14ac:dyDescent="0.2">
      <c r="I19" s="109" t="s">
        <v>81</v>
      </c>
    </row>
    <row r="20" spans="6:9" x14ac:dyDescent="0.2">
      <c r="F20" s="695"/>
      <c r="I20" s="118" t="s">
        <v>88</v>
      </c>
    </row>
    <row r="21" spans="6:9" x14ac:dyDescent="0.2">
      <c r="I21" s="119" t="s">
        <v>89</v>
      </c>
    </row>
    <row r="23" spans="6:9" x14ac:dyDescent="0.2">
      <c r="I23" s="122" t="s">
        <v>32</v>
      </c>
    </row>
    <row r="24" spans="6:9" x14ac:dyDescent="0.2">
      <c r="I24" s="109" t="s">
        <v>81</v>
      </c>
    </row>
    <row r="25" spans="6:9" x14ac:dyDescent="0.2">
      <c r="I25" s="205" t="s">
        <v>19</v>
      </c>
    </row>
    <row r="26" spans="6:9" x14ac:dyDescent="0.2">
      <c r="I26" s="205">
        <v>1990</v>
      </c>
    </row>
    <row r="27" spans="6:9" x14ac:dyDescent="0.2">
      <c r="I27" s="205">
        <v>1991</v>
      </c>
    </row>
    <row r="28" spans="6:9" x14ac:dyDescent="0.2">
      <c r="I28" s="205">
        <v>1992</v>
      </c>
    </row>
    <row r="29" spans="6:9" x14ac:dyDescent="0.2">
      <c r="I29" s="205">
        <v>1993</v>
      </c>
    </row>
    <row r="30" spans="6:9" x14ac:dyDescent="0.2">
      <c r="I30" s="205">
        <v>1994</v>
      </c>
    </row>
    <row r="31" spans="6:9" x14ac:dyDescent="0.2">
      <c r="I31" s="205">
        <v>1995</v>
      </c>
    </row>
    <row r="32" spans="6:9" x14ac:dyDescent="0.2">
      <c r="I32" s="205">
        <v>1996</v>
      </c>
    </row>
    <row r="33" spans="9:9" x14ac:dyDescent="0.2">
      <c r="I33" s="205">
        <v>1997</v>
      </c>
    </row>
    <row r="34" spans="9:9" x14ac:dyDescent="0.2">
      <c r="I34" s="205">
        <v>1998</v>
      </c>
    </row>
    <row r="35" spans="9:9" x14ac:dyDescent="0.2">
      <c r="I35" s="205">
        <v>1999</v>
      </c>
    </row>
    <row r="36" spans="9:9" x14ac:dyDescent="0.2">
      <c r="I36" s="205">
        <v>2000</v>
      </c>
    </row>
    <row r="37" spans="9:9" x14ac:dyDescent="0.2">
      <c r="I37" s="205">
        <v>2001</v>
      </c>
    </row>
    <row r="38" spans="9:9" x14ac:dyDescent="0.2">
      <c r="I38" s="205">
        <v>2002</v>
      </c>
    </row>
    <row r="39" spans="9:9" x14ac:dyDescent="0.2">
      <c r="I39" s="205">
        <v>2003</v>
      </c>
    </row>
    <row r="40" spans="9:9" x14ac:dyDescent="0.2">
      <c r="I40" s="205">
        <v>2004</v>
      </c>
    </row>
    <row r="41" spans="9:9" x14ac:dyDescent="0.2">
      <c r="I41" s="205">
        <v>2005</v>
      </c>
    </row>
    <row r="42" spans="9:9" x14ac:dyDescent="0.2">
      <c r="I42" s="205">
        <v>2006</v>
      </c>
    </row>
    <row r="43" spans="9:9" x14ac:dyDescent="0.2">
      <c r="I43" s="205">
        <v>2007</v>
      </c>
    </row>
    <row r="44" spans="9:9" x14ac:dyDescent="0.2">
      <c r="I44" s="205">
        <v>2008</v>
      </c>
    </row>
    <row r="45" spans="9:9" x14ac:dyDescent="0.2">
      <c r="I45" s="205">
        <v>2009</v>
      </c>
    </row>
    <row r="46" spans="9:9" x14ac:dyDescent="0.2">
      <c r="I46" s="205">
        <v>2010</v>
      </c>
    </row>
    <row r="47" spans="9:9" x14ac:dyDescent="0.2">
      <c r="I47" s="205">
        <v>2011</v>
      </c>
    </row>
    <row r="48" spans="9:9" x14ac:dyDescent="0.2">
      <c r="I48" s="205">
        <v>2012</v>
      </c>
    </row>
    <row r="49" spans="9:9" x14ac:dyDescent="0.2">
      <c r="I49" s="205">
        <v>2013</v>
      </c>
    </row>
    <row r="50" spans="9:9" x14ac:dyDescent="0.2">
      <c r="I50" s="205">
        <v>2014</v>
      </c>
    </row>
    <row r="51" spans="9:9" x14ac:dyDescent="0.2">
      <c r="I51" s="205">
        <v>2015</v>
      </c>
    </row>
    <row r="52" spans="9:9" x14ac:dyDescent="0.2">
      <c r="I52" s="205">
        <v>2016</v>
      </c>
    </row>
    <row r="53" spans="9:9" x14ac:dyDescent="0.2">
      <c r="I53" s="205">
        <v>2017</v>
      </c>
    </row>
    <row r="54" spans="9:9" x14ac:dyDescent="0.2">
      <c r="I54" s="205">
        <v>2018</v>
      </c>
    </row>
    <row r="55" spans="9:9" x14ac:dyDescent="0.2">
      <c r="I55" s="205">
        <v>2019</v>
      </c>
    </row>
    <row r="56" spans="9:9" x14ac:dyDescent="0.2">
      <c r="I56" s="205">
        <v>2020</v>
      </c>
    </row>
    <row r="57" spans="9:9" x14ac:dyDescent="0.2">
      <c r="I57" s="205">
        <v>2021</v>
      </c>
    </row>
    <row r="58" spans="9:9" x14ac:dyDescent="0.2">
      <c r="I58" s="205">
        <v>2022</v>
      </c>
    </row>
    <row r="59" spans="9:9" x14ac:dyDescent="0.2">
      <c r="I59" s="205">
        <v>2023</v>
      </c>
    </row>
    <row r="60" spans="9:9" x14ac:dyDescent="0.2">
      <c r="I60" s="205">
        <v>2024</v>
      </c>
    </row>
    <row r="61" spans="9:9" x14ac:dyDescent="0.2">
      <c r="I61" s="205">
        <v>2025</v>
      </c>
    </row>
    <row r="62" spans="9:9" x14ac:dyDescent="0.2">
      <c r="I62" s="205">
        <v>2026</v>
      </c>
    </row>
    <row r="63" spans="9:9" x14ac:dyDescent="0.2">
      <c r="I63" s="205">
        <v>2027</v>
      </c>
    </row>
    <row r="64" spans="9:9" x14ac:dyDescent="0.2">
      <c r="I64" s="205">
        <v>2028</v>
      </c>
    </row>
    <row r="65" spans="9:9" x14ac:dyDescent="0.2">
      <c r="I65" s="205">
        <v>2029</v>
      </c>
    </row>
    <row r="66" spans="9:9" x14ac:dyDescent="0.2">
      <c r="I66" s="205">
        <v>2030</v>
      </c>
    </row>
    <row r="67" spans="9:9" x14ac:dyDescent="0.2">
      <c r="I67" s="205">
        <v>2031</v>
      </c>
    </row>
    <row r="68" spans="9:9" x14ac:dyDescent="0.2">
      <c r="I68" s="205">
        <v>2032</v>
      </c>
    </row>
    <row r="69" spans="9:9" x14ac:dyDescent="0.2">
      <c r="I69" s="205">
        <v>2033</v>
      </c>
    </row>
    <row r="70" spans="9:9" x14ac:dyDescent="0.2">
      <c r="I70" s="205">
        <v>2034</v>
      </c>
    </row>
    <row r="71" spans="9:9" x14ac:dyDescent="0.2">
      <c r="I71" s="205">
        <v>2035</v>
      </c>
    </row>
    <row r="72" spans="9:9" x14ac:dyDescent="0.2">
      <c r="I72" s="205">
        <v>2036</v>
      </c>
    </row>
    <row r="73" spans="9:9" x14ac:dyDescent="0.2">
      <c r="I73" s="205">
        <v>2037</v>
      </c>
    </row>
    <row r="74" spans="9:9" x14ac:dyDescent="0.2">
      <c r="I74" s="205">
        <v>2038</v>
      </c>
    </row>
    <row r="75" spans="9:9" x14ac:dyDescent="0.2">
      <c r="I75" s="205">
        <v>2039</v>
      </c>
    </row>
    <row r="76" spans="9:9" x14ac:dyDescent="0.2">
      <c r="I76" s="205">
        <v>2040</v>
      </c>
    </row>
    <row r="77" spans="9:9" x14ac:dyDescent="0.2">
      <c r="I77" s="205">
        <v>2041</v>
      </c>
    </row>
    <row r="78" spans="9:9" x14ac:dyDescent="0.2">
      <c r="I78" s="205">
        <v>2042</v>
      </c>
    </row>
    <row r="79" spans="9:9" x14ac:dyDescent="0.2">
      <c r="I79" s="205">
        <v>2043</v>
      </c>
    </row>
    <row r="80" spans="9:9" x14ac:dyDescent="0.2">
      <c r="I80" s="205">
        <v>2044</v>
      </c>
    </row>
    <row r="81" spans="9:9" x14ac:dyDescent="0.2">
      <c r="I81" s="205">
        <v>2045</v>
      </c>
    </row>
    <row r="82" spans="9:9" x14ac:dyDescent="0.2">
      <c r="I82" s="205">
        <v>2046</v>
      </c>
    </row>
    <row r="83" spans="9:9" x14ac:dyDescent="0.2">
      <c r="I83" s="205">
        <v>2047</v>
      </c>
    </row>
    <row r="84" spans="9:9" x14ac:dyDescent="0.2">
      <c r="I84" s="205">
        <v>2048</v>
      </c>
    </row>
    <row r="85" spans="9:9" x14ac:dyDescent="0.2">
      <c r="I85" s="205">
        <v>2049</v>
      </c>
    </row>
    <row r="86" spans="9:9" x14ac:dyDescent="0.2">
      <c r="I86" s="206">
        <v>2050</v>
      </c>
    </row>
    <row r="88" spans="9:9" x14ac:dyDescent="0.2">
      <c r="I88" s="122" t="s">
        <v>370</v>
      </c>
    </row>
    <row r="89" spans="9:9" x14ac:dyDescent="0.2">
      <c r="I89" s="109" t="s">
        <v>81</v>
      </c>
    </row>
    <row r="90" spans="9:9" x14ac:dyDescent="0.2">
      <c r="I90" s="205" t="s">
        <v>19</v>
      </c>
    </row>
    <row r="91" spans="9:9" x14ac:dyDescent="0.2">
      <c r="I91" s="205">
        <v>1990</v>
      </c>
    </row>
    <row r="92" spans="9:9" x14ac:dyDescent="0.2">
      <c r="I92" s="205">
        <v>1991</v>
      </c>
    </row>
    <row r="93" spans="9:9" x14ac:dyDescent="0.2">
      <c r="I93" s="205">
        <v>1992</v>
      </c>
    </row>
    <row r="94" spans="9:9" x14ac:dyDescent="0.2">
      <c r="I94" s="205">
        <v>1993</v>
      </c>
    </row>
    <row r="95" spans="9:9" x14ac:dyDescent="0.2">
      <c r="I95" s="205">
        <v>1994</v>
      </c>
    </row>
    <row r="96" spans="9:9" x14ac:dyDescent="0.2">
      <c r="I96" s="205">
        <v>1995</v>
      </c>
    </row>
    <row r="97" spans="9:9" x14ac:dyDescent="0.2">
      <c r="I97" s="205">
        <v>1996</v>
      </c>
    </row>
    <row r="98" spans="9:9" x14ac:dyDescent="0.2">
      <c r="I98" s="205">
        <v>1997</v>
      </c>
    </row>
    <row r="99" spans="9:9" x14ac:dyDescent="0.2">
      <c r="I99" s="205">
        <v>1998</v>
      </c>
    </row>
    <row r="100" spans="9:9" x14ac:dyDescent="0.2">
      <c r="I100" s="205">
        <v>1999</v>
      </c>
    </row>
    <row r="101" spans="9:9" x14ac:dyDescent="0.2">
      <c r="I101" s="205">
        <v>2000</v>
      </c>
    </row>
    <row r="102" spans="9:9" x14ac:dyDescent="0.2">
      <c r="I102" s="205">
        <v>2001</v>
      </c>
    </row>
    <row r="103" spans="9:9" x14ac:dyDescent="0.2">
      <c r="I103" s="205">
        <v>2002</v>
      </c>
    </row>
    <row r="104" spans="9:9" x14ac:dyDescent="0.2">
      <c r="I104" s="205">
        <v>2003</v>
      </c>
    </row>
    <row r="105" spans="9:9" x14ac:dyDescent="0.2">
      <c r="I105" s="205">
        <v>2004</v>
      </c>
    </row>
    <row r="106" spans="9:9" x14ac:dyDescent="0.2">
      <c r="I106" s="205">
        <v>2005</v>
      </c>
    </row>
    <row r="107" spans="9:9" x14ac:dyDescent="0.2">
      <c r="I107" s="205">
        <v>2006</v>
      </c>
    </row>
    <row r="108" spans="9:9" x14ac:dyDescent="0.2">
      <c r="I108" s="205">
        <v>2007</v>
      </c>
    </row>
    <row r="109" spans="9:9" x14ac:dyDescent="0.2">
      <c r="I109" s="205">
        <v>2008</v>
      </c>
    </row>
    <row r="110" spans="9:9" x14ac:dyDescent="0.2">
      <c r="I110" s="205">
        <v>2009</v>
      </c>
    </row>
    <row r="111" spans="9:9" x14ac:dyDescent="0.2">
      <c r="I111" s="205">
        <v>2010</v>
      </c>
    </row>
    <row r="112" spans="9:9" x14ac:dyDescent="0.2">
      <c r="I112" s="205">
        <v>2011</v>
      </c>
    </row>
    <row r="113" spans="9:9" x14ac:dyDescent="0.2">
      <c r="I113" s="205">
        <v>2012</v>
      </c>
    </row>
    <row r="114" spans="9:9" x14ac:dyDescent="0.2">
      <c r="I114" s="205">
        <v>2013</v>
      </c>
    </row>
    <row r="115" spans="9:9" x14ac:dyDescent="0.2">
      <c r="I115" s="205">
        <v>2014</v>
      </c>
    </row>
    <row r="116" spans="9:9" x14ac:dyDescent="0.2">
      <c r="I116" s="205">
        <v>2015</v>
      </c>
    </row>
    <row r="117" spans="9:9" x14ac:dyDescent="0.2">
      <c r="I117" s="205">
        <v>2016</v>
      </c>
    </row>
    <row r="118" spans="9:9" x14ac:dyDescent="0.2">
      <c r="I118" s="205">
        <v>2017</v>
      </c>
    </row>
    <row r="119" spans="9:9" x14ac:dyDescent="0.2">
      <c r="I119" s="205">
        <v>2018</v>
      </c>
    </row>
    <row r="120" spans="9:9" x14ac:dyDescent="0.2">
      <c r="I120" s="205">
        <v>2019</v>
      </c>
    </row>
    <row r="121" spans="9:9" x14ac:dyDescent="0.2">
      <c r="I121" s="205">
        <v>2020</v>
      </c>
    </row>
    <row r="122" spans="9:9" x14ac:dyDescent="0.2">
      <c r="I122" s="205">
        <v>2021</v>
      </c>
    </row>
    <row r="123" spans="9:9" x14ac:dyDescent="0.2">
      <c r="I123" s="205">
        <v>2022</v>
      </c>
    </row>
    <row r="124" spans="9:9" x14ac:dyDescent="0.2">
      <c r="I124" s="205">
        <v>2023</v>
      </c>
    </row>
    <row r="125" spans="9:9" x14ac:dyDescent="0.2">
      <c r="I125" s="205">
        <v>2024</v>
      </c>
    </row>
    <row r="126" spans="9:9" x14ac:dyDescent="0.2">
      <c r="I126" s="205">
        <v>2025</v>
      </c>
    </row>
    <row r="127" spans="9:9" x14ac:dyDescent="0.2">
      <c r="I127" s="205">
        <v>2026</v>
      </c>
    </row>
    <row r="128" spans="9:9" x14ac:dyDescent="0.2">
      <c r="I128" s="205">
        <v>2027</v>
      </c>
    </row>
    <row r="129" spans="9:9" x14ac:dyDescent="0.2">
      <c r="I129" s="205">
        <v>2028</v>
      </c>
    </row>
    <row r="130" spans="9:9" x14ac:dyDescent="0.2">
      <c r="I130" s="205">
        <v>2029</v>
      </c>
    </row>
    <row r="131" spans="9:9" x14ac:dyDescent="0.2">
      <c r="I131" s="205">
        <v>2030</v>
      </c>
    </row>
    <row r="132" spans="9:9" x14ac:dyDescent="0.2">
      <c r="I132" s="205">
        <v>2031</v>
      </c>
    </row>
    <row r="133" spans="9:9" x14ac:dyDescent="0.2">
      <c r="I133" s="205">
        <v>2032</v>
      </c>
    </row>
    <row r="134" spans="9:9" x14ac:dyDescent="0.2">
      <c r="I134" s="205">
        <v>2033</v>
      </c>
    </row>
    <row r="135" spans="9:9" x14ac:dyDescent="0.2">
      <c r="I135" s="205">
        <v>2034</v>
      </c>
    </row>
    <row r="136" spans="9:9" x14ac:dyDescent="0.2">
      <c r="I136" s="205">
        <v>2035</v>
      </c>
    </row>
    <row r="137" spans="9:9" x14ac:dyDescent="0.2">
      <c r="I137" s="205">
        <v>2036</v>
      </c>
    </row>
    <row r="138" spans="9:9" x14ac:dyDescent="0.2">
      <c r="I138" s="205">
        <v>2037</v>
      </c>
    </row>
    <row r="139" spans="9:9" x14ac:dyDescent="0.2">
      <c r="I139" s="205">
        <v>2038</v>
      </c>
    </row>
    <row r="140" spans="9:9" x14ac:dyDescent="0.2">
      <c r="I140" s="205">
        <v>2039</v>
      </c>
    </row>
    <row r="141" spans="9:9" x14ac:dyDescent="0.2">
      <c r="I141" s="205">
        <v>2040</v>
      </c>
    </row>
    <row r="142" spans="9:9" x14ac:dyDescent="0.2">
      <c r="I142" s="205">
        <v>2041</v>
      </c>
    </row>
    <row r="143" spans="9:9" x14ac:dyDescent="0.2">
      <c r="I143" s="205">
        <v>2042</v>
      </c>
    </row>
    <row r="144" spans="9:9" x14ac:dyDescent="0.2">
      <c r="I144" s="205">
        <v>2043</v>
      </c>
    </row>
    <row r="145" spans="9:9" x14ac:dyDescent="0.2">
      <c r="I145" s="205">
        <v>2044</v>
      </c>
    </row>
    <row r="146" spans="9:9" x14ac:dyDescent="0.2">
      <c r="I146" s="205">
        <v>2045</v>
      </c>
    </row>
    <row r="147" spans="9:9" x14ac:dyDescent="0.2">
      <c r="I147" s="205">
        <v>2046</v>
      </c>
    </row>
    <row r="148" spans="9:9" x14ac:dyDescent="0.2">
      <c r="I148" s="205">
        <v>2047</v>
      </c>
    </row>
    <row r="149" spans="9:9" x14ac:dyDescent="0.2">
      <c r="I149" s="205">
        <v>2048</v>
      </c>
    </row>
    <row r="150" spans="9:9" x14ac:dyDescent="0.2">
      <c r="I150" s="205">
        <v>2049</v>
      </c>
    </row>
    <row r="151" spans="9:9" x14ac:dyDescent="0.2">
      <c r="I151" s="206">
        <v>2050</v>
      </c>
    </row>
  </sheetData>
  <sheetProtection password="DC3E" sheet="1"/>
  <mergeCells count="1">
    <mergeCell ref="A1:E1"/>
  </mergeCells>
  <dataValidations count="1">
    <dataValidation allowBlank="1" showInputMessage="1" showErrorMessage="1" promptTitle="Select sector" sqref="I19 I24:I25 I4:J4 C12:D12 C4:G4 A10:A12 A4:A6 I89:I90"/>
  </dataValidations>
  <hyperlinks>
    <hyperlink ref="J1" location="Home!A1" display="y HOME"/>
  </hyperlinks>
  <pageMargins left="0.75" right="0.75" top="1" bottom="1"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tint="-0.14999847407452621"/>
  </sheetPr>
  <dimension ref="A1:H218"/>
  <sheetViews>
    <sheetView workbookViewId="0"/>
  </sheetViews>
  <sheetFormatPr defaultColWidth="10" defaultRowHeight="12.75" x14ac:dyDescent="0.2"/>
  <cols>
    <col min="1" max="1" width="21.875" style="612" customWidth="1"/>
    <col min="2" max="2" width="19.5" style="612" bestFit="1" customWidth="1"/>
    <col min="3" max="3" width="12.125" style="612" customWidth="1"/>
    <col min="4" max="4" width="33.625" style="612" customWidth="1"/>
    <col min="5" max="6" width="15.875" style="612" bestFit="1" customWidth="1"/>
    <col min="7" max="7" width="18.125" style="612" bestFit="1" customWidth="1"/>
    <col min="8" max="16384" width="10" style="612"/>
  </cols>
  <sheetData>
    <row r="1" spans="1:7" x14ac:dyDescent="0.2">
      <c r="A1" s="611" t="s">
        <v>73</v>
      </c>
    </row>
    <row r="2" spans="1:7" ht="15" x14ac:dyDescent="0.2">
      <c r="A2" s="611"/>
      <c r="E2" s="1815" t="s">
        <v>0</v>
      </c>
      <c r="F2" s="1816"/>
    </row>
    <row r="3" spans="1:7" x14ac:dyDescent="0.2">
      <c r="A3" s="611" t="s">
        <v>305</v>
      </c>
      <c r="C3" s="613" t="s">
        <v>306</v>
      </c>
      <c r="D3" s="611" t="s">
        <v>67</v>
      </c>
      <c r="E3" s="611" t="s">
        <v>362</v>
      </c>
      <c r="F3" s="611" t="s">
        <v>363</v>
      </c>
      <c r="G3" s="611" t="s">
        <v>374</v>
      </c>
    </row>
    <row r="4" spans="1:7" x14ac:dyDescent="0.2">
      <c r="A4" s="612" t="s">
        <v>307</v>
      </c>
      <c r="C4" s="614"/>
      <c r="D4" s="612" t="s">
        <v>12</v>
      </c>
      <c r="E4" s="612">
        <v>1990</v>
      </c>
      <c r="F4" s="612">
        <v>1990</v>
      </c>
      <c r="G4" s="612">
        <v>2031</v>
      </c>
    </row>
    <row r="5" spans="1:7" x14ac:dyDescent="0.2">
      <c r="A5" s="612" t="s">
        <v>308</v>
      </c>
      <c r="C5" s="612" t="s">
        <v>306</v>
      </c>
      <c r="D5" s="612" t="s">
        <v>76</v>
      </c>
      <c r="E5" s="612">
        <v>1991</v>
      </c>
      <c r="F5" s="612">
        <v>1991</v>
      </c>
      <c r="G5" s="612">
        <v>2032</v>
      </c>
    </row>
    <row r="6" spans="1:7" x14ac:dyDescent="0.2">
      <c r="A6" s="611"/>
      <c r="D6" s="612" t="s">
        <v>10</v>
      </c>
      <c r="E6" s="612">
        <v>1992</v>
      </c>
      <c r="F6" s="612">
        <v>1992</v>
      </c>
      <c r="G6" s="612">
        <v>2033</v>
      </c>
    </row>
    <row r="7" spans="1:7" ht="13.5" customHeight="1" x14ac:dyDescent="0.2">
      <c r="A7" s="611" t="s">
        <v>360</v>
      </c>
      <c r="E7" s="612">
        <v>1993</v>
      </c>
      <c r="F7" s="612">
        <v>1993</v>
      </c>
      <c r="G7" s="612">
        <v>2034</v>
      </c>
    </row>
    <row r="8" spans="1:7" ht="13.5" customHeight="1" x14ac:dyDescent="0.2">
      <c r="A8" s="612" t="s">
        <v>95</v>
      </c>
      <c r="E8" s="612">
        <v>1994</v>
      </c>
      <c r="F8" s="612">
        <v>1994</v>
      </c>
      <c r="G8" s="612">
        <v>2035</v>
      </c>
    </row>
    <row r="9" spans="1:7" ht="13.5" customHeight="1" x14ac:dyDescent="0.2">
      <c r="A9" s="612" t="s">
        <v>96</v>
      </c>
      <c r="E9" s="612">
        <v>1995</v>
      </c>
      <c r="F9" s="612">
        <v>1995</v>
      </c>
      <c r="G9" s="612">
        <v>2036</v>
      </c>
    </row>
    <row r="10" spans="1:7" ht="13.5" customHeight="1" x14ac:dyDescent="0.2">
      <c r="A10" s="612" t="s">
        <v>342</v>
      </c>
      <c r="E10" s="612">
        <v>1996</v>
      </c>
      <c r="F10" s="612">
        <v>1996</v>
      </c>
      <c r="G10" s="612">
        <v>2037</v>
      </c>
    </row>
    <row r="11" spans="1:7" ht="13.5" customHeight="1" x14ac:dyDescent="0.2">
      <c r="A11" s="612" t="s">
        <v>80</v>
      </c>
      <c r="E11" s="612">
        <v>1997</v>
      </c>
      <c r="F11" s="612">
        <v>1997</v>
      </c>
      <c r="G11" s="612">
        <v>2038</v>
      </c>
    </row>
    <row r="12" spans="1:7" ht="13.5" customHeight="1" x14ac:dyDescent="0.2">
      <c r="A12" s="612" t="s">
        <v>343</v>
      </c>
      <c r="B12" s="615"/>
      <c r="C12" s="615"/>
      <c r="E12" s="612">
        <v>1998</v>
      </c>
      <c r="F12" s="612">
        <v>1998</v>
      </c>
      <c r="G12" s="612">
        <v>2039</v>
      </c>
    </row>
    <row r="13" spans="1:7" ht="13.5" customHeight="1" x14ac:dyDescent="0.2">
      <c r="B13" s="615"/>
      <c r="C13" s="615"/>
      <c r="E13" s="612">
        <v>1999</v>
      </c>
      <c r="F13" s="612">
        <v>1999</v>
      </c>
      <c r="G13" s="612">
        <v>2040</v>
      </c>
    </row>
    <row r="14" spans="1:7" ht="13.5" customHeight="1" x14ac:dyDescent="0.2">
      <c r="A14" s="611" t="s">
        <v>309</v>
      </c>
      <c r="B14" s="615"/>
      <c r="C14" s="615"/>
      <c r="E14" s="612">
        <v>2000</v>
      </c>
      <c r="F14" s="612">
        <v>2000</v>
      </c>
      <c r="G14" s="612">
        <v>2041</v>
      </c>
    </row>
    <row r="15" spans="1:7" ht="13.5" customHeight="1" x14ac:dyDescent="0.2">
      <c r="A15" s="612" t="s">
        <v>112</v>
      </c>
      <c r="B15" s="615"/>
      <c r="C15" s="615"/>
      <c r="E15" s="612">
        <v>2001</v>
      </c>
      <c r="F15" s="612">
        <v>2001</v>
      </c>
      <c r="G15" s="612">
        <v>2042</v>
      </c>
    </row>
    <row r="16" spans="1:7" ht="13.5" customHeight="1" x14ac:dyDescent="0.2">
      <c r="A16" s="612" t="s">
        <v>310</v>
      </c>
      <c r="B16" s="615"/>
      <c r="C16" s="615"/>
      <c r="E16" s="612">
        <v>2002</v>
      </c>
      <c r="F16" s="612">
        <v>2002</v>
      </c>
      <c r="G16" s="612">
        <v>2043</v>
      </c>
    </row>
    <row r="17" spans="1:7" ht="13.5" customHeight="1" x14ac:dyDescent="0.2">
      <c r="A17" s="612" t="s">
        <v>311</v>
      </c>
      <c r="B17" s="615"/>
      <c r="C17" s="615"/>
      <c r="E17" s="612">
        <v>2003</v>
      </c>
      <c r="F17" s="612">
        <v>2003</v>
      </c>
      <c r="G17" s="612">
        <v>2044</v>
      </c>
    </row>
    <row r="18" spans="1:7" ht="13.5" customHeight="1" x14ac:dyDescent="0.2">
      <c r="A18" s="612" t="s">
        <v>312</v>
      </c>
      <c r="B18" s="615"/>
      <c r="C18" s="615"/>
      <c r="E18" s="612">
        <v>2004</v>
      </c>
      <c r="F18" s="612">
        <v>2004</v>
      </c>
      <c r="G18" s="612">
        <v>2045</v>
      </c>
    </row>
    <row r="19" spans="1:7" ht="13.5" customHeight="1" x14ac:dyDescent="0.2">
      <c r="A19" s="612" t="s">
        <v>361</v>
      </c>
      <c r="B19" s="615"/>
      <c r="C19" s="615"/>
      <c r="E19" s="612">
        <v>2005</v>
      </c>
      <c r="F19" s="612">
        <v>2005</v>
      </c>
      <c r="G19" s="612">
        <v>2046</v>
      </c>
    </row>
    <row r="20" spans="1:7" ht="13.5" customHeight="1" x14ac:dyDescent="0.2">
      <c r="B20" s="615"/>
      <c r="C20" s="615"/>
      <c r="E20" s="612">
        <v>2006</v>
      </c>
      <c r="F20" s="612">
        <v>2006</v>
      </c>
      <c r="G20" s="612">
        <v>2047</v>
      </c>
    </row>
    <row r="21" spans="1:7" ht="13.5" customHeight="1" x14ac:dyDescent="0.2">
      <c r="E21" s="612">
        <v>2007</v>
      </c>
      <c r="F21" s="612">
        <v>2007</v>
      </c>
      <c r="G21" s="612">
        <v>2048</v>
      </c>
    </row>
    <row r="22" spans="1:7" ht="13.5" customHeight="1" x14ac:dyDescent="0.2">
      <c r="A22" s="611" t="s">
        <v>32</v>
      </c>
      <c r="E22" s="612">
        <v>2008</v>
      </c>
      <c r="F22" s="612">
        <v>2008</v>
      </c>
      <c r="G22" s="612">
        <v>2049</v>
      </c>
    </row>
    <row r="23" spans="1:7" x14ac:dyDescent="0.2">
      <c r="A23" s="616">
        <v>1999</v>
      </c>
      <c r="E23" s="612">
        <v>2009</v>
      </c>
      <c r="F23" s="612">
        <v>2009</v>
      </c>
      <c r="G23" s="612">
        <v>2050</v>
      </c>
    </row>
    <row r="24" spans="1:7" x14ac:dyDescent="0.2">
      <c r="A24" s="616">
        <v>2000</v>
      </c>
      <c r="E24" s="612">
        <v>2010</v>
      </c>
      <c r="F24" s="612">
        <v>2010</v>
      </c>
      <c r="G24" s="612">
        <v>2051</v>
      </c>
    </row>
    <row r="25" spans="1:7" x14ac:dyDescent="0.2">
      <c r="A25" s="616">
        <v>2001</v>
      </c>
      <c r="E25" s="612">
        <v>2011</v>
      </c>
      <c r="F25" s="612">
        <v>2011</v>
      </c>
      <c r="G25" s="612">
        <v>2052</v>
      </c>
    </row>
    <row r="26" spans="1:7" x14ac:dyDescent="0.2">
      <c r="A26" s="616">
        <v>2002</v>
      </c>
      <c r="E26" s="612">
        <v>2012</v>
      </c>
      <c r="F26" s="612">
        <v>2012</v>
      </c>
      <c r="G26" s="612">
        <v>2053</v>
      </c>
    </row>
    <row r="27" spans="1:7" x14ac:dyDescent="0.2">
      <c r="A27" s="616">
        <v>2003</v>
      </c>
      <c r="E27" s="612">
        <v>2013</v>
      </c>
      <c r="F27" s="612">
        <v>2013</v>
      </c>
      <c r="G27" s="612">
        <v>2054</v>
      </c>
    </row>
    <row r="28" spans="1:7" x14ac:dyDescent="0.2">
      <c r="A28" s="616">
        <v>2004</v>
      </c>
      <c r="E28" s="612">
        <v>2014</v>
      </c>
      <c r="F28" s="612">
        <v>2014</v>
      </c>
      <c r="G28" s="612">
        <v>2055</v>
      </c>
    </row>
    <row r="29" spans="1:7" x14ac:dyDescent="0.2">
      <c r="A29" s="616">
        <v>2005</v>
      </c>
      <c r="E29" s="612">
        <v>2015</v>
      </c>
      <c r="F29" s="612">
        <v>2015</v>
      </c>
      <c r="G29" s="612">
        <v>2056</v>
      </c>
    </row>
    <row r="30" spans="1:7" x14ac:dyDescent="0.2">
      <c r="A30" s="616">
        <v>2006</v>
      </c>
      <c r="E30" s="612">
        <v>2016</v>
      </c>
      <c r="F30" s="612">
        <v>2016</v>
      </c>
      <c r="G30" s="612">
        <v>2057</v>
      </c>
    </row>
    <row r="31" spans="1:7" x14ac:dyDescent="0.2">
      <c r="A31" s="616">
        <v>2007</v>
      </c>
      <c r="E31" s="612">
        <v>2017</v>
      </c>
      <c r="F31" s="612">
        <v>2017</v>
      </c>
      <c r="G31" s="612">
        <v>2058</v>
      </c>
    </row>
    <row r="32" spans="1:7" x14ac:dyDescent="0.2">
      <c r="A32" s="616">
        <v>2008</v>
      </c>
      <c r="E32" s="612">
        <v>2018</v>
      </c>
      <c r="F32" s="612">
        <v>2018</v>
      </c>
      <c r="G32" s="612">
        <v>2059</v>
      </c>
    </row>
    <row r="33" spans="1:7" x14ac:dyDescent="0.2">
      <c r="A33" s="616">
        <v>2009</v>
      </c>
      <c r="E33" s="612">
        <v>2019</v>
      </c>
      <c r="F33" s="612">
        <v>2019</v>
      </c>
      <c r="G33" s="612">
        <v>2060</v>
      </c>
    </row>
    <row r="34" spans="1:7" x14ac:dyDescent="0.2">
      <c r="A34" s="616">
        <v>2010</v>
      </c>
      <c r="E34" s="612">
        <v>2020</v>
      </c>
      <c r="F34" s="612">
        <v>2020</v>
      </c>
    </row>
    <row r="35" spans="1:7" x14ac:dyDescent="0.2">
      <c r="A35" s="616">
        <v>2011</v>
      </c>
      <c r="E35" s="612">
        <v>2021</v>
      </c>
      <c r="F35" s="612">
        <v>2021</v>
      </c>
    </row>
    <row r="36" spans="1:7" x14ac:dyDescent="0.2">
      <c r="A36" s="616">
        <v>2012</v>
      </c>
      <c r="E36" s="612">
        <v>2022</v>
      </c>
      <c r="F36" s="612">
        <v>2022</v>
      </c>
    </row>
    <row r="37" spans="1:7" x14ac:dyDescent="0.2">
      <c r="A37" s="616">
        <v>2013</v>
      </c>
      <c r="E37" s="612">
        <v>2023</v>
      </c>
      <c r="F37" s="612">
        <v>2023</v>
      </c>
    </row>
    <row r="38" spans="1:7" x14ac:dyDescent="0.2">
      <c r="A38" s="616">
        <v>2014</v>
      </c>
      <c r="E38" s="612">
        <v>2024</v>
      </c>
      <c r="F38" s="612">
        <v>2024</v>
      </c>
    </row>
    <row r="39" spans="1:7" x14ac:dyDescent="0.2">
      <c r="A39" s="616">
        <v>2015</v>
      </c>
      <c r="E39" s="612">
        <v>2025</v>
      </c>
      <c r="F39" s="612">
        <v>2025</v>
      </c>
    </row>
    <row r="40" spans="1:7" x14ac:dyDescent="0.2">
      <c r="A40" s="616">
        <v>2016</v>
      </c>
      <c r="E40" s="612">
        <v>2026</v>
      </c>
      <c r="F40" s="612">
        <v>2026</v>
      </c>
    </row>
    <row r="41" spans="1:7" x14ac:dyDescent="0.2">
      <c r="A41" s="616">
        <v>2017</v>
      </c>
      <c r="E41" s="612">
        <v>2027</v>
      </c>
      <c r="F41" s="612">
        <v>2027</v>
      </c>
    </row>
    <row r="42" spans="1:7" x14ac:dyDescent="0.2">
      <c r="A42" s="616">
        <v>2018</v>
      </c>
      <c r="E42" s="612">
        <v>2028</v>
      </c>
      <c r="F42" s="612">
        <v>2028</v>
      </c>
    </row>
    <row r="43" spans="1:7" x14ac:dyDescent="0.2">
      <c r="A43" s="616">
        <v>2019</v>
      </c>
      <c r="E43" s="612">
        <v>2029</v>
      </c>
      <c r="F43" s="612">
        <v>2029</v>
      </c>
    </row>
    <row r="44" spans="1:7" x14ac:dyDescent="0.2">
      <c r="A44" s="616">
        <v>2020</v>
      </c>
      <c r="E44" s="612">
        <v>2030</v>
      </c>
      <c r="F44" s="612">
        <v>2030</v>
      </c>
    </row>
    <row r="45" spans="1:7" x14ac:dyDescent="0.2">
      <c r="A45" s="616">
        <v>2021</v>
      </c>
      <c r="F45" s="612">
        <v>2031</v>
      </c>
    </row>
    <row r="46" spans="1:7" x14ac:dyDescent="0.2">
      <c r="A46" s="616">
        <v>2022</v>
      </c>
      <c r="F46" s="612">
        <v>2032</v>
      </c>
    </row>
    <row r="47" spans="1:7" x14ac:dyDescent="0.2">
      <c r="A47" s="616">
        <v>2023</v>
      </c>
      <c r="F47" s="612">
        <v>2033</v>
      </c>
    </row>
    <row r="48" spans="1:7" x14ac:dyDescent="0.2">
      <c r="A48" s="616">
        <v>2024</v>
      </c>
      <c r="F48" s="612">
        <v>2034</v>
      </c>
    </row>
    <row r="49" spans="1:6" x14ac:dyDescent="0.2">
      <c r="A49" s="616">
        <v>2025</v>
      </c>
      <c r="F49" s="612">
        <v>2035</v>
      </c>
    </row>
    <row r="50" spans="1:6" x14ac:dyDescent="0.2">
      <c r="A50" s="616">
        <v>2026</v>
      </c>
      <c r="F50" s="612">
        <v>2036</v>
      </c>
    </row>
    <row r="51" spans="1:6" x14ac:dyDescent="0.2">
      <c r="A51" s="616">
        <v>2027</v>
      </c>
      <c r="F51" s="612">
        <v>2037</v>
      </c>
    </row>
    <row r="52" spans="1:6" x14ac:dyDescent="0.2">
      <c r="A52" s="616">
        <v>2028</v>
      </c>
      <c r="F52" s="612">
        <v>2038</v>
      </c>
    </row>
    <row r="53" spans="1:6" x14ac:dyDescent="0.2">
      <c r="A53" s="616">
        <v>2029</v>
      </c>
      <c r="F53" s="612">
        <v>2039</v>
      </c>
    </row>
    <row r="54" spans="1:6" x14ac:dyDescent="0.2">
      <c r="A54" s="616">
        <v>2030</v>
      </c>
      <c r="F54" s="612">
        <v>2040</v>
      </c>
    </row>
    <row r="55" spans="1:6" x14ac:dyDescent="0.2">
      <c r="A55" s="616">
        <v>2031</v>
      </c>
      <c r="F55" s="612">
        <v>2041</v>
      </c>
    </row>
    <row r="56" spans="1:6" x14ac:dyDescent="0.2">
      <c r="A56" s="616">
        <v>2032</v>
      </c>
      <c r="F56" s="612">
        <v>2042</v>
      </c>
    </row>
    <row r="57" spans="1:6" x14ac:dyDescent="0.2">
      <c r="A57" s="616">
        <v>2033</v>
      </c>
      <c r="F57" s="612">
        <v>2043</v>
      </c>
    </row>
    <row r="58" spans="1:6" x14ac:dyDescent="0.2">
      <c r="A58" s="616">
        <v>2034</v>
      </c>
      <c r="F58" s="612">
        <v>2044</v>
      </c>
    </row>
    <row r="59" spans="1:6" x14ac:dyDescent="0.2">
      <c r="A59" s="616">
        <v>2035</v>
      </c>
      <c r="F59" s="612">
        <v>2045</v>
      </c>
    </row>
    <row r="60" spans="1:6" x14ac:dyDescent="0.2">
      <c r="A60" s="616">
        <v>2036</v>
      </c>
      <c r="F60" s="612">
        <v>2046</v>
      </c>
    </row>
    <row r="61" spans="1:6" x14ac:dyDescent="0.2">
      <c r="A61" s="616">
        <v>2037</v>
      </c>
      <c r="F61" s="612">
        <v>2047</v>
      </c>
    </row>
    <row r="62" spans="1:6" x14ac:dyDescent="0.2">
      <c r="A62" s="616">
        <v>2038</v>
      </c>
      <c r="F62" s="612">
        <v>2048</v>
      </c>
    </row>
    <row r="63" spans="1:6" x14ac:dyDescent="0.2">
      <c r="A63" s="616">
        <v>2039</v>
      </c>
      <c r="F63" s="612">
        <v>2049</v>
      </c>
    </row>
    <row r="64" spans="1:6" x14ac:dyDescent="0.2">
      <c r="A64" s="616">
        <v>2040</v>
      </c>
      <c r="F64" s="612">
        <v>2050</v>
      </c>
    </row>
    <row r="65" spans="1:8" x14ac:dyDescent="0.2">
      <c r="A65" s="616">
        <v>2041</v>
      </c>
    </row>
    <row r="66" spans="1:8" x14ac:dyDescent="0.2">
      <c r="A66" s="616">
        <v>2042</v>
      </c>
    </row>
    <row r="67" spans="1:8" x14ac:dyDescent="0.2">
      <c r="A67" s="616">
        <v>2043</v>
      </c>
    </row>
    <row r="68" spans="1:8" x14ac:dyDescent="0.2">
      <c r="A68" s="616">
        <v>2044</v>
      </c>
    </row>
    <row r="69" spans="1:8" x14ac:dyDescent="0.2">
      <c r="A69" s="616">
        <v>2045</v>
      </c>
    </row>
    <row r="70" spans="1:8" x14ac:dyDescent="0.2">
      <c r="A70" s="616">
        <v>2046</v>
      </c>
    </row>
    <row r="71" spans="1:8" x14ac:dyDescent="0.2">
      <c r="A71" s="616">
        <v>2047</v>
      </c>
    </row>
    <row r="72" spans="1:8" x14ac:dyDescent="0.2">
      <c r="A72" s="616">
        <v>2048</v>
      </c>
    </row>
    <row r="73" spans="1:8" x14ac:dyDescent="0.2">
      <c r="A73" s="616">
        <v>2049</v>
      </c>
    </row>
    <row r="74" spans="1:8" x14ac:dyDescent="0.2">
      <c r="A74" s="616">
        <v>2050</v>
      </c>
    </row>
    <row r="75" spans="1:8" x14ac:dyDescent="0.2">
      <c r="A75" s="616"/>
    </row>
    <row r="76" spans="1:8" x14ac:dyDescent="0.2">
      <c r="A76" s="616"/>
    </row>
    <row r="77" spans="1:8" x14ac:dyDescent="0.2">
      <c r="A77" s="617" t="s">
        <v>313</v>
      </c>
      <c r="B77" s="611" t="s">
        <v>314</v>
      </c>
      <c r="C77" s="611" t="s">
        <v>315</v>
      </c>
      <c r="D77" s="618" t="s">
        <v>104</v>
      </c>
      <c r="E77" s="618" t="s">
        <v>104</v>
      </c>
      <c r="F77" s="611" t="s">
        <v>316</v>
      </c>
      <c r="G77" s="611" t="s">
        <v>317</v>
      </c>
      <c r="H77" s="611" t="s">
        <v>61</v>
      </c>
    </row>
    <row r="78" spans="1:8" x14ac:dyDescent="0.2">
      <c r="A78" s="616">
        <v>1990</v>
      </c>
      <c r="B78" s="616">
        <v>1990</v>
      </c>
      <c r="C78" s="616">
        <v>1990</v>
      </c>
      <c r="D78" s="667">
        <v>2000</v>
      </c>
      <c r="E78" s="667">
        <v>2000</v>
      </c>
      <c r="F78" s="612">
        <v>1</v>
      </c>
      <c r="G78" s="612" t="s">
        <v>318</v>
      </c>
      <c r="H78" s="616">
        <v>1990</v>
      </c>
    </row>
    <row r="79" spans="1:8" x14ac:dyDescent="0.2">
      <c r="A79" s="616">
        <v>1991</v>
      </c>
      <c r="B79" s="616">
        <v>1991</v>
      </c>
      <c r="C79" s="616">
        <v>1991</v>
      </c>
      <c r="D79" s="667">
        <v>2001</v>
      </c>
      <c r="E79" s="667">
        <v>2001</v>
      </c>
      <c r="F79" s="612">
        <v>2</v>
      </c>
      <c r="G79" s="612" t="s">
        <v>319</v>
      </c>
      <c r="H79" s="616">
        <v>1991</v>
      </c>
    </row>
    <row r="80" spans="1:8" x14ac:dyDescent="0.2">
      <c r="A80" s="616">
        <v>1992</v>
      </c>
      <c r="B80" s="616">
        <v>1992</v>
      </c>
      <c r="C80" s="616">
        <v>1992</v>
      </c>
      <c r="D80" s="667">
        <v>2002</v>
      </c>
      <c r="E80" s="667">
        <v>2002</v>
      </c>
      <c r="F80" s="612">
        <v>3</v>
      </c>
      <c r="G80" s="612" t="s">
        <v>320</v>
      </c>
      <c r="H80" s="616">
        <v>1992</v>
      </c>
    </row>
    <row r="81" spans="1:8" x14ac:dyDescent="0.2">
      <c r="A81" s="616">
        <v>1993</v>
      </c>
      <c r="B81" s="616">
        <v>1993</v>
      </c>
      <c r="C81" s="616">
        <v>1993</v>
      </c>
      <c r="D81" s="667">
        <v>2003</v>
      </c>
      <c r="E81" s="667">
        <v>2003</v>
      </c>
      <c r="F81" s="612">
        <v>4</v>
      </c>
      <c r="G81" s="612" t="s">
        <v>321</v>
      </c>
      <c r="H81" s="616">
        <v>1993</v>
      </c>
    </row>
    <row r="82" spans="1:8" x14ac:dyDescent="0.2">
      <c r="A82" s="616">
        <v>1994</v>
      </c>
      <c r="B82" s="616">
        <v>1994</v>
      </c>
      <c r="C82" s="616">
        <v>1994</v>
      </c>
      <c r="D82" s="667">
        <v>2004</v>
      </c>
      <c r="E82" s="667">
        <v>2004</v>
      </c>
      <c r="F82" s="612">
        <v>5</v>
      </c>
      <c r="G82" s="612" t="s">
        <v>322</v>
      </c>
      <c r="H82" s="616">
        <v>1994</v>
      </c>
    </row>
    <row r="83" spans="1:8" x14ac:dyDescent="0.2">
      <c r="A83" s="616">
        <v>1995</v>
      </c>
      <c r="B83" s="616">
        <v>1995</v>
      </c>
      <c r="C83" s="616">
        <v>1995</v>
      </c>
      <c r="D83" s="667">
        <v>2005</v>
      </c>
      <c r="E83" s="667">
        <v>2005</v>
      </c>
      <c r="F83" s="612">
        <v>6</v>
      </c>
      <c r="G83" s="612" t="s">
        <v>323</v>
      </c>
      <c r="H83" s="616">
        <v>1995</v>
      </c>
    </row>
    <row r="84" spans="1:8" x14ac:dyDescent="0.2">
      <c r="A84" s="616">
        <v>1996</v>
      </c>
      <c r="B84" s="616">
        <v>1996</v>
      </c>
      <c r="C84" s="616">
        <v>1996</v>
      </c>
      <c r="D84" s="667">
        <v>2006</v>
      </c>
      <c r="E84" s="667">
        <v>2006</v>
      </c>
      <c r="F84" s="612">
        <v>7</v>
      </c>
      <c r="G84" s="612" t="s">
        <v>324</v>
      </c>
      <c r="H84" s="616">
        <v>1996</v>
      </c>
    </row>
    <row r="85" spans="1:8" x14ac:dyDescent="0.2">
      <c r="A85" s="616">
        <v>1997</v>
      </c>
      <c r="B85" s="616">
        <v>1997</v>
      </c>
      <c r="C85" s="616">
        <v>1997</v>
      </c>
      <c r="D85" s="667">
        <v>2007</v>
      </c>
      <c r="E85" s="667">
        <v>2007</v>
      </c>
      <c r="F85" s="612">
        <v>8</v>
      </c>
      <c r="G85" s="612" t="s">
        <v>325</v>
      </c>
      <c r="H85" s="616">
        <v>1997</v>
      </c>
    </row>
    <row r="86" spans="1:8" x14ac:dyDescent="0.2">
      <c r="A86" s="616">
        <v>1998</v>
      </c>
      <c r="B86" s="616">
        <v>1998</v>
      </c>
      <c r="C86" s="616">
        <v>1998</v>
      </c>
      <c r="D86" s="667">
        <v>2008</v>
      </c>
      <c r="E86" s="667">
        <v>2008</v>
      </c>
      <c r="F86" s="612">
        <v>9</v>
      </c>
      <c r="G86" s="612" t="s">
        <v>326</v>
      </c>
      <c r="H86" s="616">
        <v>1998</v>
      </c>
    </row>
    <row r="87" spans="1:8" x14ac:dyDescent="0.2">
      <c r="A87" s="616">
        <v>1999</v>
      </c>
      <c r="B87" s="616">
        <v>1999</v>
      </c>
      <c r="C87" s="616">
        <v>1999</v>
      </c>
      <c r="D87" s="667">
        <v>2009</v>
      </c>
      <c r="E87" s="667">
        <v>2009</v>
      </c>
      <c r="F87" s="612">
        <v>10</v>
      </c>
      <c r="G87" s="612" t="s">
        <v>327</v>
      </c>
      <c r="H87" s="616">
        <v>1999</v>
      </c>
    </row>
    <row r="88" spans="1:8" x14ac:dyDescent="0.2">
      <c r="A88" s="616">
        <v>2000</v>
      </c>
      <c r="B88" s="616">
        <v>2000</v>
      </c>
      <c r="C88" s="616">
        <v>2000</v>
      </c>
      <c r="D88" s="619">
        <v>2010</v>
      </c>
      <c r="E88" s="619">
        <v>2010</v>
      </c>
      <c r="F88" s="612">
        <v>11</v>
      </c>
      <c r="G88" s="612" t="s">
        <v>328</v>
      </c>
      <c r="H88" s="616">
        <v>2000</v>
      </c>
    </row>
    <row r="89" spans="1:8" x14ac:dyDescent="0.2">
      <c r="A89" s="616">
        <v>2001</v>
      </c>
      <c r="B89" s="616">
        <v>2001</v>
      </c>
      <c r="C89" s="616">
        <v>2001</v>
      </c>
      <c r="D89" s="619">
        <v>2011</v>
      </c>
      <c r="E89" s="619">
        <v>2011</v>
      </c>
      <c r="F89" s="612">
        <v>12</v>
      </c>
      <c r="G89" s="612" t="s">
        <v>329</v>
      </c>
      <c r="H89" s="616">
        <v>2001</v>
      </c>
    </row>
    <row r="90" spans="1:8" x14ac:dyDescent="0.2">
      <c r="A90" s="616">
        <v>2002</v>
      </c>
      <c r="B90" s="616">
        <v>2002</v>
      </c>
      <c r="C90" s="616">
        <v>2002</v>
      </c>
      <c r="D90" s="619">
        <v>2012</v>
      </c>
      <c r="E90" s="619">
        <v>2012</v>
      </c>
      <c r="F90" s="612">
        <v>13</v>
      </c>
      <c r="H90" s="616">
        <v>2002</v>
      </c>
    </row>
    <row r="91" spans="1:8" x14ac:dyDescent="0.2">
      <c r="A91" s="616">
        <v>2003</v>
      </c>
      <c r="B91" s="616">
        <v>2003</v>
      </c>
      <c r="C91" s="616">
        <v>2003</v>
      </c>
      <c r="D91" s="619">
        <v>2013</v>
      </c>
      <c r="E91" s="619">
        <v>2013</v>
      </c>
      <c r="F91" s="612">
        <v>14</v>
      </c>
      <c r="H91" s="616">
        <v>2003</v>
      </c>
    </row>
    <row r="92" spans="1:8" x14ac:dyDescent="0.2">
      <c r="A92" s="616">
        <v>2004</v>
      </c>
      <c r="B92" s="616">
        <v>2004</v>
      </c>
      <c r="C92" s="616">
        <v>2004</v>
      </c>
      <c r="D92" s="619">
        <v>2014</v>
      </c>
      <c r="E92" s="619">
        <v>2014</v>
      </c>
      <c r="F92" s="612">
        <v>15</v>
      </c>
      <c r="H92" s="616">
        <v>2004</v>
      </c>
    </row>
    <row r="93" spans="1:8" x14ac:dyDescent="0.2">
      <c r="A93" s="616">
        <v>2005</v>
      </c>
      <c r="B93" s="616">
        <v>2005</v>
      </c>
      <c r="C93" s="616">
        <v>2005</v>
      </c>
      <c r="D93" s="619">
        <v>2015</v>
      </c>
      <c r="E93" s="619">
        <v>2015</v>
      </c>
      <c r="F93" s="612">
        <v>16</v>
      </c>
      <c r="H93" s="616">
        <v>2005</v>
      </c>
    </row>
    <row r="94" spans="1:8" x14ac:dyDescent="0.2">
      <c r="A94" s="616">
        <v>2006</v>
      </c>
      <c r="B94" s="616">
        <v>2006</v>
      </c>
      <c r="C94" s="616">
        <v>2006</v>
      </c>
      <c r="D94" s="619">
        <v>2016</v>
      </c>
      <c r="E94" s="619">
        <v>2016</v>
      </c>
      <c r="F94" s="612">
        <v>17</v>
      </c>
      <c r="H94" s="616">
        <v>2006</v>
      </c>
    </row>
    <row r="95" spans="1:8" x14ac:dyDescent="0.2">
      <c r="A95" s="616">
        <v>2007</v>
      </c>
      <c r="B95" s="616">
        <v>2007</v>
      </c>
      <c r="C95" s="616">
        <v>2007</v>
      </c>
      <c r="D95" s="619">
        <v>2017</v>
      </c>
      <c r="E95" s="619">
        <v>2017</v>
      </c>
      <c r="F95" s="612">
        <v>18</v>
      </c>
      <c r="H95" s="616">
        <v>2007</v>
      </c>
    </row>
    <row r="96" spans="1:8" x14ac:dyDescent="0.2">
      <c r="A96" s="616">
        <v>2008</v>
      </c>
      <c r="B96" s="616">
        <v>2008</v>
      </c>
      <c r="C96" s="616">
        <v>2008</v>
      </c>
      <c r="D96" s="619">
        <v>2018</v>
      </c>
      <c r="E96" s="619">
        <v>2018</v>
      </c>
      <c r="F96" s="612">
        <v>19</v>
      </c>
      <c r="H96" s="616">
        <v>2008</v>
      </c>
    </row>
    <row r="97" spans="1:8" x14ac:dyDescent="0.2">
      <c r="A97" s="616">
        <v>2009</v>
      </c>
      <c r="B97" s="616">
        <v>2009</v>
      </c>
      <c r="C97" s="616">
        <v>2009</v>
      </c>
      <c r="D97" s="619">
        <v>2019</v>
      </c>
      <c r="E97" s="619">
        <v>2019</v>
      </c>
      <c r="F97" s="612">
        <v>20</v>
      </c>
      <c r="H97" s="616">
        <v>2009</v>
      </c>
    </row>
    <row r="98" spans="1:8" x14ac:dyDescent="0.2">
      <c r="A98" s="616">
        <v>2010</v>
      </c>
      <c r="B98" s="616">
        <v>2010</v>
      </c>
      <c r="C98" s="616">
        <v>2010</v>
      </c>
      <c r="D98" s="619">
        <v>2020</v>
      </c>
      <c r="E98" s="619">
        <v>2020</v>
      </c>
      <c r="F98" s="612">
        <v>21</v>
      </c>
      <c r="H98" s="616">
        <v>2010</v>
      </c>
    </row>
    <row r="99" spans="1:8" x14ac:dyDescent="0.2">
      <c r="A99" s="616">
        <v>2011</v>
      </c>
      <c r="B99" s="616">
        <v>2011</v>
      </c>
      <c r="C99" s="616">
        <v>2011</v>
      </c>
      <c r="D99" s="619">
        <v>2021</v>
      </c>
      <c r="E99" s="619">
        <v>2021</v>
      </c>
      <c r="F99" s="612">
        <v>22</v>
      </c>
      <c r="H99" s="616">
        <v>2011</v>
      </c>
    </row>
    <row r="100" spans="1:8" x14ac:dyDescent="0.2">
      <c r="A100" s="616">
        <v>2012</v>
      </c>
      <c r="B100" s="616">
        <v>2012</v>
      </c>
      <c r="C100" s="616">
        <v>2012</v>
      </c>
      <c r="D100" s="619">
        <v>2022</v>
      </c>
      <c r="E100" s="619">
        <v>2022</v>
      </c>
      <c r="F100" s="612">
        <v>23</v>
      </c>
      <c r="H100" s="616">
        <v>2012</v>
      </c>
    </row>
    <row r="101" spans="1:8" x14ac:dyDescent="0.2">
      <c r="A101" s="616">
        <v>2013</v>
      </c>
      <c r="B101" s="616">
        <v>2013</v>
      </c>
      <c r="C101" s="616">
        <v>2013</v>
      </c>
      <c r="D101" s="619">
        <v>2023</v>
      </c>
      <c r="E101" s="619">
        <v>2023</v>
      </c>
      <c r="F101" s="612">
        <v>24</v>
      </c>
      <c r="H101" s="616">
        <v>2013</v>
      </c>
    </row>
    <row r="102" spans="1:8" x14ac:dyDescent="0.2">
      <c r="A102" s="616">
        <v>2014</v>
      </c>
      <c r="B102" s="616">
        <v>2014</v>
      </c>
      <c r="C102" s="616">
        <v>2014</v>
      </c>
      <c r="D102" s="619">
        <v>2024</v>
      </c>
      <c r="E102" s="619">
        <v>2024</v>
      </c>
      <c r="F102" s="612">
        <v>25</v>
      </c>
      <c r="H102" s="616">
        <v>2014</v>
      </c>
    </row>
    <row r="103" spans="1:8" x14ac:dyDescent="0.2">
      <c r="A103" s="616">
        <v>2015</v>
      </c>
      <c r="B103" s="616">
        <v>2015</v>
      </c>
      <c r="C103" s="616">
        <v>2015</v>
      </c>
      <c r="D103" s="619">
        <v>2025</v>
      </c>
      <c r="E103" s="619">
        <v>2025</v>
      </c>
      <c r="F103" s="612">
        <v>26</v>
      </c>
      <c r="H103" s="616">
        <v>2015</v>
      </c>
    </row>
    <row r="104" spans="1:8" x14ac:dyDescent="0.2">
      <c r="A104" s="616">
        <v>2016</v>
      </c>
      <c r="B104" s="616">
        <v>2016</v>
      </c>
      <c r="C104" s="616">
        <v>2016</v>
      </c>
      <c r="D104" s="619">
        <v>2026</v>
      </c>
      <c r="E104" s="619">
        <v>2026</v>
      </c>
      <c r="F104" s="612">
        <v>27</v>
      </c>
      <c r="H104" s="616">
        <v>2016</v>
      </c>
    </row>
    <row r="105" spans="1:8" x14ac:dyDescent="0.2">
      <c r="A105" s="616">
        <v>2017</v>
      </c>
      <c r="B105" s="616">
        <v>2017</v>
      </c>
      <c r="C105" s="616">
        <v>2017</v>
      </c>
      <c r="D105" s="619">
        <v>2027</v>
      </c>
      <c r="E105" s="619">
        <v>2027</v>
      </c>
      <c r="F105" s="612">
        <v>28</v>
      </c>
      <c r="H105" s="616">
        <v>2017</v>
      </c>
    </row>
    <row r="106" spans="1:8" x14ac:dyDescent="0.2">
      <c r="A106" s="616" t="s">
        <v>330</v>
      </c>
      <c r="B106" s="616">
        <v>2018</v>
      </c>
      <c r="C106" s="616">
        <v>2018</v>
      </c>
      <c r="D106" s="619">
        <v>2028</v>
      </c>
      <c r="E106" s="619">
        <v>2028</v>
      </c>
      <c r="F106" s="612">
        <v>29</v>
      </c>
      <c r="H106" s="616">
        <v>2018</v>
      </c>
    </row>
    <row r="107" spans="1:8" x14ac:dyDescent="0.2">
      <c r="A107" s="616"/>
      <c r="B107" s="616">
        <v>2019</v>
      </c>
      <c r="C107" s="616">
        <v>2019</v>
      </c>
      <c r="D107" s="619">
        <v>2029</v>
      </c>
      <c r="E107" s="619">
        <v>2029</v>
      </c>
      <c r="F107" s="612">
        <v>30</v>
      </c>
      <c r="H107" s="616">
        <v>2019</v>
      </c>
    </row>
    <row r="108" spans="1:8" x14ac:dyDescent="0.2">
      <c r="A108" s="616"/>
      <c r="B108" s="616">
        <v>2020</v>
      </c>
      <c r="C108" s="616">
        <v>2020</v>
      </c>
      <c r="D108" s="619">
        <v>2030</v>
      </c>
      <c r="E108" s="619">
        <v>2030</v>
      </c>
      <c r="F108" s="612">
        <v>31</v>
      </c>
      <c r="H108" s="616">
        <v>2020</v>
      </c>
    </row>
    <row r="109" spans="1:8" x14ac:dyDescent="0.2">
      <c r="B109" s="616">
        <v>2021</v>
      </c>
      <c r="C109" s="616">
        <v>2021</v>
      </c>
      <c r="D109" s="619">
        <v>2031</v>
      </c>
      <c r="E109" s="619">
        <v>2031</v>
      </c>
      <c r="H109" s="616">
        <v>2021</v>
      </c>
    </row>
    <row r="110" spans="1:8" x14ac:dyDescent="0.2">
      <c r="B110" s="616">
        <v>2022</v>
      </c>
      <c r="C110" s="616">
        <v>2022</v>
      </c>
      <c r="D110" s="619">
        <v>2032</v>
      </c>
      <c r="E110" s="619">
        <v>2032</v>
      </c>
      <c r="H110" s="616">
        <v>2022</v>
      </c>
    </row>
    <row r="111" spans="1:8" x14ac:dyDescent="0.2">
      <c r="B111" s="616">
        <v>2023</v>
      </c>
      <c r="C111" s="616">
        <v>2023</v>
      </c>
      <c r="D111" s="619">
        <v>2033</v>
      </c>
      <c r="E111" s="619">
        <v>2033</v>
      </c>
      <c r="H111" s="616">
        <v>2023</v>
      </c>
    </row>
    <row r="112" spans="1:8" x14ac:dyDescent="0.2">
      <c r="B112" s="616">
        <v>2024</v>
      </c>
      <c r="C112" s="616">
        <v>2024</v>
      </c>
      <c r="D112" s="619">
        <v>2034</v>
      </c>
      <c r="E112" s="619">
        <v>2034</v>
      </c>
      <c r="H112" s="616">
        <v>2024</v>
      </c>
    </row>
    <row r="113" spans="1:8" x14ac:dyDescent="0.2">
      <c r="B113" s="616">
        <v>2025</v>
      </c>
      <c r="C113" s="616">
        <v>2025</v>
      </c>
      <c r="D113" s="619">
        <v>2035</v>
      </c>
      <c r="E113" s="619">
        <v>2035</v>
      </c>
      <c r="H113" s="616">
        <v>2025</v>
      </c>
    </row>
    <row r="114" spans="1:8" x14ac:dyDescent="0.2">
      <c r="B114" s="616" t="s">
        <v>331</v>
      </c>
      <c r="C114" s="616">
        <v>2026</v>
      </c>
      <c r="D114" s="619">
        <v>2036</v>
      </c>
      <c r="E114" s="619">
        <v>2036</v>
      </c>
      <c r="H114" s="616">
        <v>2026</v>
      </c>
    </row>
    <row r="115" spans="1:8" x14ac:dyDescent="0.2">
      <c r="B115" s="616"/>
      <c r="C115" s="616">
        <v>2027</v>
      </c>
      <c r="D115" s="619">
        <v>2037</v>
      </c>
      <c r="E115" s="619">
        <v>2037</v>
      </c>
      <c r="H115" s="616">
        <v>2027</v>
      </c>
    </row>
    <row r="116" spans="1:8" x14ac:dyDescent="0.2">
      <c r="C116" s="616">
        <v>2028</v>
      </c>
      <c r="D116" s="619">
        <v>2038</v>
      </c>
      <c r="E116" s="619">
        <v>2038</v>
      </c>
      <c r="H116" s="616">
        <v>2028</v>
      </c>
    </row>
    <row r="117" spans="1:8" x14ac:dyDescent="0.2">
      <c r="C117" s="616">
        <v>2029</v>
      </c>
      <c r="D117" s="619">
        <v>2039</v>
      </c>
      <c r="E117" s="619">
        <v>2039</v>
      </c>
      <c r="H117" s="616">
        <v>2029</v>
      </c>
    </row>
    <row r="118" spans="1:8" x14ac:dyDescent="0.2">
      <c r="C118" s="616">
        <v>2030</v>
      </c>
      <c r="D118" s="619">
        <v>2040</v>
      </c>
      <c r="E118" s="619">
        <v>2040</v>
      </c>
      <c r="H118" s="616">
        <v>2030</v>
      </c>
    </row>
    <row r="119" spans="1:8" x14ac:dyDescent="0.2">
      <c r="C119" s="616" t="s">
        <v>332</v>
      </c>
      <c r="D119" s="619">
        <v>2041</v>
      </c>
      <c r="E119" s="619">
        <v>2041</v>
      </c>
    </row>
    <row r="120" spans="1:8" x14ac:dyDescent="0.2">
      <c r="D120" s="619">
        <v>2042</v>
      </c>
      <c r="E120" s="619">
        <v>2042</v>
      </c>
    </row>
    <row r="121" spans="1:8" x14ac:dyDescent="0.2">
      <c r="D121" s="619">
        <v>2043</v>
      </c>
      <c r="E121" s="619">
        <v>2043</v>
      </c>
    </row>
    <row r="122" spans="1:8" x14ac:dyDescent="0.2">
      <c r="D122" s="619">
        <v>2044</v>
      </c>
      <c r="E122" s="619">
        <v>2044</v>
      </c>
    </row>
    <row r="123" spans="1:8" x14ac:dyDescent="0.2">
      <c r="D123" s="619">
        <v>2045</v>
      </c>
      <c r="E123" s="619">
        <v>2045</v>
      </c>
    </row>
    <row r="124" spans="1:8" x14ac:dyDescent="0.2">
      <c r="D124" s="619">
        <v>2046</v>
      </c>
      <c r="E124" s="619">
        <v>2046</v>
      </c>
    </row>
    <row r="125" spans="1:8" x14ac:dyDescent="0.2">
      <c r="D125" s="619">
        <v>2047</v>
      </c>
      <c r="E125" s="619">
        <v>2047</v>
      </c>
    </row>
    <row r="126" spans="1:8" x14ac:dyDescent="0.2">
      <c r="A126" s="611" t="s">
        <v>333</v>
      </c>
      <c r="B126" s="611" t="s">
        <v>364</v>
      </c>
      <c r="D126" s="619">
        <v>2048</v>
      </c>
      <c r="E126" s="619">
        <v>2048</v>
      </c>
    </row>
    <row r="127" spans="1:8" x14ac:dyDescent="0.2">
      <c r="A127" s="616">
        <v>1991</v>
      </c>
      <c r="B127" s="612">
        <v>1990</v>
      </c>
      <c r="D127" s="619">
        <v>2049</v>
      </c>
      <c r="E127" s="619">
        <v>2049</v>
      </c>
    </row>
    <row r="128" spans="1:8" x14ac:dyDescent="0.2">
      <c r="A128" s="616">
        <v>1992</v>
      </c>
      <c r="B128" s="612">
        <v>1991</v>
      </c>
      <c r="D128" s="619">
        <v>2050</v>
      </c>
      <c r="E128" s="619">
        <v>2050</v>
      </c>
    </row>
    <row r="129" spans="1:5" x14ac:dyDescent="0.2">
      <c r="A129" s="616">
        <v>1993</v>
      </c>
      <c r="B129" s="612">
        <v>1992</v>
      </c>
    </row>
    <row r="130" spans="1:5" x14ac:dyDescent="0.2">
      <c r="A130" s="616">
        <v>1994</v>
      </c>
      <c r="B130" s="612">
        <v>1993</v>
      </c>
    </row>
    <row r="131" spans="1:5" x14ac:dyDescent="0.2">
      <c r="A131" s="616">
        <v>1995</v>
      </c>
      <c r="B131" s="612">
        <v>1994</v>
      </c>
      <c r="E131" s="611" t="s">
        <v>362</v>
      </c>
    </row>
    <row r="132" spans="1:5" x14ac:dyDescent="0.2">
      <c r="A132" s="616">
        <v>1996</v>
      </c>
      <c r="B132" s="612">
        <v>1995</v>
      </c>
      <c r="E132" s="612">
        <v>1990</v>
      </c>
    </row>
    <row r="133" spans="1:5" x14ac:dyDescent="0.2">
      <c r="A133" s="616">
        <v>1997</v>
      </c>
      <c r="B133" s="612">
        <v>1996</v>
      </c>
      <c r="E133" s="612">
        <v>1991</v>
      </c>
    </row>
    <row r="134" spans="1:5" x14ac:dyDescent="0.2">
      <c r="A134" s="616">
        <v>1998</v>
      </c>
      <c r="B134" s="612">
        <v>1997</v>
      </c>
      <c r="E134" s="612">
        <v>1992</v>
      </c>
    </row>
    <row r="135" spans="1:5" x14ac:dyDescent="0.2">
      <c r="A135" s="616">
        <v>1999</v>
      </c>
      <c r="B135" s="612">
        <v>1998</v>
      </c>
      <c r="E135" s="612">
        <v>1993</v>
      </c>
    </row>
    <row r="136" spans="1:5" x14ac:dyDescent="0.2">
      <c r="A136" s="616">
        <v>2000</v>
      </c>
      <c r="B136" s="612">
        <v>1999</v>
      </c>
      <c r="E136" s="612">
        <v>1994</v>
      </c>
    </row>
    <row r="137" spans="1:5" x14ac:dyDescent="0.2">
      <c r="A137" s="616">
        <v>2001</v>
      </c>
      <c r="B137" s="612">
        <v>2000</v>
      </c>
      <c r="E137" s="612">
        <v>1995</v>
      </c>
    </row>
    <row r="138" spans="1:5" x14ac:dyDescent="0.2">
      <c r="A138" s="616">
        <v>2002</v>
      </c>
      <c r="B138" s="612">
        <v>2001</v>
      </c>
      <c r="E138" s="612">
        <v>1996</v>
      </c>
    </row>
    <row r="139" spans="1:5" x14ac:dyDescent="0.2">
      <c r="A139" s="616">
        <v>2003</v>
      </c>
      <c r="B139" s="612">
        <v>2002</v>
      </c>
      <c r="E139" s="612">
        <v>1997</v>
      </c>
    </row>
    <row r="140" spans="1:5" x14ac:dyDescent="0.2">
      <c r="A140" s="616">
        <v>2004</v>
      </c>
      <c r="B140" s="612">
        <v>2003</v>
      </c>
      <c r="E140" s="612">
        <v>1998</v>
      </c>
    </row>
    <row r="141" spans="1:5" x14ac:dyDescent="0.2">
      <c r="A141" s="616">
        <v>2005</v>
      </c>
      <c r="B141" s="612">
        <v>2004</v>
      </c>
      <c r="E141" s="612">
        <v>1999</v>
      </c>
    </row>
    <row r="142" spans="1:5" x14ac:dyDescent="0.2">
      <c r="A142" s="616">
        <v>2006</v>
      </c>
      <c r="B142" s="612">
        <v>2005</v>
      </c>
      <c r="E142" s="612">
        <v>2000</v>
      </c>
    </row>
    <row r="143" spans="1:5" x14ac:dyDescent="0.2">
      <c r="A143" s="616">
        <v>2007</v>
      </c>
      <c r="B143" s="612">
        <v>2006</v>
      </c>
      <c r="E143" s="612">
        <v>2001</v>
      </c>
    </row>
    <row r="144" spans="1:5" x14ac:dyDescent="0.2">
      <c r="A144" s="616">
        <v>2008</v>
      </c>
      <c r="B144" s="612">
        <v>2007</v>
      </c>
      <c r="E144" s="612">
        <v>2002</v>
      </c>
    </row>
    <row r="145" spans="1:5" x14ac:dyDescent="0.2">
      <c r="A145" s="616">
        <v>2009</v>
      </c>
      <c r="B145" s="612">
        <v>2008</v>
      </c>
      <c r="E145" s="612">
        <v>2003</v>
      </c>
    </row>
    <row r="146" spans="1:5" x14ac:dyDescent="0.2">
      <c r="A146" s="616">
        <v>2010</v>
      </c>
      <c r="B146" s="612">
        <v>2009</v>
      </c>
      <c r="E146" s="612">
        <v>2004</v>
      </c>
    </row>
    <row r="147" spans="1:5" x14ac:dyDescent="0.2">
      <c r="A147" s="616">
        <v>2011</v>
      </c>
      <c r="B147" s="612">
        <v>2010</v>
      </c>
      <c r="E147" s="612">
        <v>2005</v>
      </c>
    </row>
    <row r="148" spans="1:5" x14ac:dyDescent="0.2">
      <c r="A148" s="616">
        <v>2012</v>
      </c>
      <c r="B148" s="612">
        <v>2011</v>
      </c>
      <c r="E148" s="612">
        <v>2006</v>
      </c>
    </row>
    <row r="149" spans="1:5" x14ac:dyDescent="0.2">
      <c r="A149" s="616">
        <v>2013</v>
      </c>
      <c r="B149" s="612">
        <v>2012</v>
      </c>
      <c r="E149" s="612">
        <v>2007</v>
      </c>
    </row>
    <row r="150" spans="1:5" x14ac:dyDescent="0.2">
      <c r="A150" s="616">
        <v>2014</v>
      </c>
      <c r="B150" s="612">
        <v>2013</v>
      </c>
      <c r="E150" s="612">
        <v>2008</v>
      </c>
    </row>
    <row r="151" spans="1:5" x14ac:dyDescent="0.2">
      <c r="A151" s="616">
        <v>2015</v>
      </c>
      <c r="B151" s="612">
        <v>2014</v>
      </c>
      <c r="E151" s="612">
        <v>2009</v>
      </c>
    </row>
    <row r="152" spans="1:5" x14ac:dyDescent="0.2">
      <c r="A152" s="616">
        <v>2016</v>
      </c>
      <c r="B152" s="612">
        <v>2015</v>
      </c>
      <c r="E152" s="612">
        <v>2010</v>
      </c>
    </row>
    <row r="153" spans="1:5" x14ac:dyDescent="0.2">
      <c r="A153" s="616">
        <v>2017</v>
      </c>
      <c r="B153" s="612">
        <v>2016</v>
      </c>
      <c r="E153" s="612">
        <v>2011</v>
      </c>
    </row>
    <row r="154" spans="1:5" x14ac:dyDescent="0.2">
      <c r="A154" s="616">
        <v>2018</v>
      </c>
      <c r="B154" s="612">
        <v>2017</v>
      </c>
      <c r="E154" s="612">
        <v>2012</v>
      </c>
    </row>
    <row r="155" spans="1:5" x14ac:dyDescent="0.2">
      <c r="A155" s="616">
        <v>2019</v>
      </c>
      <c r="B155" s="612">
        <v>2018</v>
      </c>
      <c r="E155" s="612">
        <v>2013</v>
      </c>
    </row>
    <row r="156" spans="1:5" x14ac:dyDescent="0.2">
      <c r="A156" s="616">
        <v>2020</v>
      </c>
      <c r="B156" s="612">
        <v>2019</v>
      </c>
      <c r="E156" s="612">
        <v>2014</v>
      </c>
    </row>
    <row r="157" spans="1:5" x14ac:dyDescent="0.2">
      <c r="A157" s="616">
        <v>2021</v>
      </c>
      <c r="B157" s="612">
        <v>2020</v>
      </c>
      <c r="E157" s="612">
        <v>2015</v>
      </c>
    </row>
    <row r="158" spans="1:5" x14ac:dyDescent="0.2">
      <c r="A158" s="616">
        <v>2022</v>
      </c>
      <c r="E158" s="612">
        <v>2016</v>
      </c>
    </row>
    <row r="159" spans="1:5" x14ac:dyDescent="0.2">
      <c r="A159" s="616">
        <v>2023</v>
      </c>
      <c r="E159" s="612">
        <v>2017</v>
      </c>
    </row>
    <row r="160" spans="1:5" x14ac:dyDescent="0.2">
      <c r="A160" s="616">
        <v>2024</v>
      </c>
      <c r="E160" s="612">
        <v>2018</v>
      </c>
    </row>
    <row r="161" spans="1:5" x14ac:dyDescent="0.2">
      <c r="A161" s="616">
        <v>2025</v>
      </c>
      <c r="E161" s="612">
        <v>2019</v>
      </c>
    </row>
    <row r="162" spans="1:5" x14ac:dyDescent="0.2">
      <c r="A162" s="616">
        <v>2026</v>
      </c>
      <c r="E162" s="612">
        <v>2020</v>
      </c>
    </row>
    <row r="163" spans="1:5" x14ac:dyDescent="0.2">
      <c r="A163" s="616">
        <v>2027</v>
      </c>
      <c r="E163" s="612">
        <v>2021</v>
      </c>
    </row>
    <row r="164" spans="1:5" x14ac:dyDescent="0.2">
      <c r="A164" s="616">
        <v>2028</v>
      </c>
      <c r="E164" s="612">
        <v>2022</v>
      </c>
    </row>
    <row r="165" spans="1:5" x14ac:dyDescent="0.2">
      <c r="A165" s="616">
        <v>2029</v>
      </c>
      <c r="E165" s="612">
        <v>2023</v>
      </c>
    </row>
    <row r="166" spans="1:5" x14ac:dyDescent="0.2">
      <c r="A166" s="616">
        <v>2030</v>
      </c>
      <c r="E166" s="612">
        <v>2024</v>
      </c>
    </row>
    <row r="167" spans="1:5" x14ac:dyDescent="0.2">
      <c r="A167" s="616"/>
      <c r="E167" s="612">
        <v>2025</v>
      </c>
    </row>
    <row r="168" spans="1:5" x14ac:dyDescent="0.2">
      <c r="E168" s="612">
        <v>2026</v>
      </c>
    </row>
    <row r="169" spans="1:5" x14ac:dyDescent="0.2">
      <c r="A169" s="611" t="s">
        <v>101</v>
      </c>
      <c r="E169" s="612">
        <v>2027</v>
      </c>
    </row>
    <row r="170" spans="1:5" x14ac:dyDescent="0.2">
      <c r="A170" s="616">
        <v>2021</v>
      </c>
      <c r="E170" s="612">
        <v>2028</v>
      </c>
    </row>
    <row r="171" spans="1:5" x14ac:dyDescent="0.2">
      <c r="A171" s="616">
        <v>2022</v>
      </c>
      <c r="E171" s="612">
        <v>2029</v>
      </c>
    </row>
    <row r="172" spans="1:5" x14ac:dyDescent="0.2">
      <c r="A172" s="616">
        <v>2023</v>
      </c>
      <c r="E172" s="612">
        <v>2030</v>
      </c>
    </row>
    <row r="173" spans="1:5" x14ac:dyDescent="0.2">
      <c r="A173" s="616">
        <v>2024</v>
      </c>
    </row>
    <row r="174" spans="1:5" x14ac:dyDescent="0.2">
      <c r="A174" s="616">
        <v>2025</v>
      </c>
    </row>
    <row r="175" spans="1:5" x14ac:dyDescent="0.2">
      <c r="A175" s="616">
        <v>2026</v>
      </c>
    </row>
    <row r="176" spans="1:5" x14ac:dyDescent="0.2">
      <c r="A176" s="616">
        <v>2027</v>
      </c>
    </row>
    <row r="177" spans="1:1" x14ac:dyDescent="0.2">
      <c r="A177" s="616">
        <v>2028</v>
      </c>
    </row>
    <row r="178" spans="1:1" x14ac:dyDescent="0.2">
      <c r="A178" s="616">
        <v>2029</v>
      </c>
    </row>
    <row r="179" spans="1:1" x14ac:dyDescent="0.2">
      <c r="A179" s="616">
        <v>2030</v>
      </c>
    </row>
    <row r="180" spans="1:1" x14ac:dyDescent="0.2">
      <c r="A180" s="616">
        <v>2031</v>
      </c>
    </row>
    <row r="181" spans="1:1" x14ac:dyDescent="0.2">
      <c r="A181" s="616">
        <v>2032</v>
      </c>
    </row>
    <row r="182" spans="1:1" x14ac:dyDescent="0.2">
      <c r="A182" s="616">
        <v>2033</v>
      </c>
    </row>
    <row r="183" spans="1:1" x14ac:dyDescent="0.2">
      <c r="A183" s="616">
        <v>2034</v>
      </c>
    </row>
    <row r="184" spans="1:1" x14ac:dyDescent="0.2">
      <c r="A184" s="616">
        <v>2035</v>
      </c>
    </row>
    <row r="185" spans="1:1" x14ac:dyDescent="0.2">
      <c r="A185" s="616">
        <v>2036</v>
      </c>
    </row>
    <row r="186" spans="1:1" x14ac:dyDescent="0.2">
      <c r="A186" s="616">
        <v>2037</v>
      </c>
    </row>
    <row r="187" spans="1:1" x14ac:dyDescent="0.2">
      <c r="A187" s="616">
        <v>2038</v>
      </c>
    </row>
    <row r="188" spans="1:1" x14ac:dyDescent="0.2">
      <c r="A188" s="616">
        <v>2039</v>
      </c>
    </row>
    <row r="189" spans="1:1" x14ac:dyDescent="0.2">
      <c r="A189" s="616">
        <v>2040</v>
      </c>
    </row>
    <row r="190" spans="1:1" x14ac:dyDescent="0.2">
      <c r="A190" s="616">
        <v>2041</v>
      </c>
    </row>
    <row r="191" spans="1:1" x14ac:dyDescent="0.2">
      <c r="A191" s="616">
        <v>2042</v>
      </c>
    </row>
    <row r="192" spans="1:1" x14ac:dyDescent="0.2">
      <c r="A192" s="616">
        <v>2043</v>
      </c>
    </row>
    <row r="193" spans="1:1" x14ac:dyDescent="0.2">
      <c r="A193" s="616">
        <v>2044</v>
      </c>
    </row>
    <row r="194" spans="1:1" x14ac:dyDescent="0.2">
      <c r="A194" s="616">
        <v>2045</v>
      </c>
    </row>
    <row r="195" spans="1:1" x14ac:dyDescent="0.2">
      <c r="A195" s="616">
        <v>2046</v>
      </c>
    </row>
    <row r="196" spans="1:1" x14ac:dyDescent="0.2">
      <c r="A196" s="616">
        <v>2047</v>
      </c>
    </row>
    <row r="197" spans="1:1" x14ac:dyDescent="0.2">
      <c r="A197" s="616">
        <v>2048</v>
      </c>
    </row>
    <row r="198" spans="1:1" x14ac:dyDescent="0.2">
      <c r="A198" s="616">
        <v>2049</v>
      </c>
    </row>
    <row r="199" spans="1:1" x14ac:dyDescent="0.2">
      <c r="A199" s="616">
        <v>2050</v>
      </c>
    </row>
    <row r="200" spans="1:1" x14ac:dyDescent="0.2">
      <c r="A200" s="616">
        <v>2051</v>
      </c>
    </row>
    <row r="201" spans="1:1" x14ac:dyDescent="0.2">
      <c r="A201" s="616">
        <v>2052</v>
      </c>
    </row>
    <row r="202" spans="1:1" x14ac:dyDescent="0.2">
      <c r="A202" s="616">
        <v>2053</v>
      </c>
    </row>
    <row r="203" spans="1:1" x14ac:dyDescent="0.2">
      <c r="A203" s="616">
        <v>2054</v>
      </c>
    </row>
    <row r="204" spans="1:1" x14ac:dyDescent="0.2">
      <c r="A204" s="616">
        <v>2055</v>
      </c>
    </row>
    <row r="205" spans="1:1" x14ac:dyDescent="0.2">
      <c r="A205" s="616">
        <v>2056</v>
      </c>
    </row>
    <row r="206" spans="1:1" x14ac:dyDescent="0.2">
      <c r="A206" s="616">
        <v>2057</v>
      </c>
    </row>
    <row r="207" spans="1:1" x14ac:dyDescent="0.2">
      <c r="A207" s="616">
        <v>2058</v>
      </c>
    </row>
    <row r="208" spans="1:1" x14ac:dyDescent="0.2">
      <c r="A208" s="616">
        <v>2059</v>
      </c>
    </row>
    <row r="209" spans="1:1" x14ac:dyDescent="0.2">
      <c r="A209" s="616">
        <v>2060</v>
      </c>
    </row>
    <row r="214" spans="1:1" x14ac:dyDescent="0.2">
      <c r="A214" s="611" t="s">
        <v>334</v>
      </c>
    </row>
    <row r="215" spans="1:1" x14ac:dyDescent="0.2">
      <c r="A215" s="612" t="s">
        <v>9</v>
      </c>
    </row>
    <row r="216" spans="1:1" x14ac:dyDescent="0.2">
      <c r="A216" s="612" t="s">
        <v>77</v>
      </c>
    </row>
    <row r="217" spans="1:1" x14ac:dyDescent="0.2">
      <c r="A217" s="612" t="s">
        <v>78</v>
      </c>
    </row>
    <row r="218" spans="1:1" x14ac:dyDescent="0.2">
      <c r="A218" s="612" t="s">
        <v>79</v>
      </c>
    </row>
  </sheetData>
  <sheetProtection password="DC3E" sheet="1" objects="1" scenarios="1"/>
  <mergeCells count="1">
    <mergeCell ref="E2:F2"/>
  </mergeCells>
  <pageMargins left="0.75" right="0.75" top="1" bottom="1"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186AB4"/>
    <outlinePr summaryBelow="0"/>
    <pageSetUpPr autoPageBreaks="0" fitToPage="1"/>
  </sheetPr>
  <dimension ref="A1:AW192"/>
  <sheetViews>
    <sheetView zoomScaleNormal="100" zoomScaleSheetLayoutView="50" zoomScalePageLayoutView="50" workbookViewId="0">
      <pane ySplit="5" topLeftCell="A9" activePane="bottomLeft" state="frozen"/>
      <selection pane="bottomLeft" activeCell="C16" sqref="C16"/>
    </sheetView>
  </sheetViews>
  <sheetFormatPr defaultColWidth="10" defaultRowHeight="12.75" x14ac:dyDescent="0.2"/>
  <cols>
    <col min="1" max="1" width="2.875" style="331" customWidth="1"/>
    <col min="2" max="2" width="14.5" style="239" customWidth="1"/>
    <col min="3" max="3" width="14" style="239" customWidth="1"/>
    <col min="4" max="4" width="1.125" style="239" customWidth="1"/>
    <col min="5" max="5" width="13.25" style="239" customWidth="1"/>
    <col min="6" max="6" width="7.875" style="239" customWidth="1"/>
    <col min="7" max="7" width="11.875" style="239" customWidth="1"/>
    <col min="8" max="8" width="11.375" style="239" customWidth="1"/>
    <col min="9" max="9" width="13.125" style="239" customWidth="1"/>
    <col min="10" max="10" width="8.625" style="239" customWidth="1"/>
    <col min="11" max="11" width="21.375" style="239" customWidth="1"/>
    <col min="12" max="12" width="3.125" style="239" customWidth="1"/>
    <col min="13" max="13" width="10.625" style="239" customWidth="1"/>
    <col min="14" max="14" width="10.875" style="239" customWidth="1"/>
    <col min="15" max="15" width="10.75" style="239" customWidth="1"/>
    <col min="16" max="16" width="21.375" style="239" customWidth="1"/>
    <col min="17" max="17" width="9.125" style="239" customWidth="1"/>
    <col min="18" max="18" width="1.875" style="239" customWidth="1"/>
    <col min="19" max="19" width="10.25" style="239" customWidth="1"/>
    <col min="20" max="20" width="8.375" style="239" customWidth="1"/>
    <col min="21" max="21" width="18.375" style="239" customWidth="1"/>
    <col min="22" max="22" width="10" style="239" customWidth="1"/>
    <col min="23" max="23" width="5" style="239" customWidth="1"/>
    <col min="24" max="24" width="13.625" style="239" customWidth="1"/>
    <col min="25" max="25" width="21.125" style="239" customWidth="1"/>
    <col min="26" max="26" width="7.125" style="239" customWidth="1"/>
    <col min="27" max="27" width="7.75" style="239" customWidth="1"/>
    <col min="28" max="28" width="7.5" style="239" customWidth="1"/>
    <col min="29" max="29" width="11.625" style="239" customWidth="1"/>
    <col min="30" max="30" width="23" style="239" customWidth="1"/>
    <col min="31" max="31" width="1.625" style="239" customWidth="1"/>
    <col min="32" max="16384" width="10" style="239"/>
  </cols>
  <sheetData>
    <row r="1" spans="1:25" s="226" customFormat="1" ht="54" customHeight="1" x14ac:dyDescent="0.2">
      <c r="A1" s="1398" t="s">
        <v>410</v>
      </c>
      <c r="B1" s="1398"/>
      <c r="C1" s="1398"/>
      <c r="D1" s="1398"/>
      <c r="E1" s="1398"/>
      <c r="F1" s="1398"/>
      <c r="G1" s="1398"/>
      <c r="H1" s="1398"/>
      <c r="I1" s="1398"/>
      <c r="J1" s="1398"/>
      <c r="K1" s="1398"/>
      <c r="L1" s="1398"/>
      <c r="M1" s="1398"/>
      <c r="N1" s="1398"/>
      <c r="O1" s="1398"/>
      <c r="P1" s="1398"/>
      <c r="Q1" s="1398"/>
      <c r="R1" s="224"/>
      <c r="S1" s="224"/>
      <c r="T1" s="225"/>
      <c r="U1" s="994"/>
      <c r="V1" s="1496" t="s">
        <v>1069</v>
      </c>
      <c r="W1" s="1496"/>
      <c r="X1" s="1496"/>
      <c r="Y1" s="1496"/>
    </row>
    <row r="2" spans="1:25" s="229" customFormat="1" ht="3" customHeight="1" x14ac:dyDescent="0.2">
      <c r="A2" s="227"/>
      <c r="B2" s="227"/>
      <c r="C2" s="227"/>
      <c r="D2" s="228"/>
      <c r="E2" s="228"/>
      <c r="F2" s="228"/>
      <c r="G2" s="228"/>
      <c r="H2" s="228"/>
      <c r="I2" s="228"/>
      <c r="J2" s="228"/>
      <c r="K2" s="228"/>
      <c r="L2" s="228"/>
      <c r="M2" s="228"/>
      <c r="N2" s="228"/>
      <c r="O2" s="228"/>
      <c r="P2" s="228"/>
      <c r="Q2" s="228"/>
      <c r="R2" s="228"/>
      <c r="S2" s="228"/>
      <c r="T2" s="228"/>
      <c r="U2" s="228"/>
    </row>
    <row r="3" spans="1:25" s="232" customFormat="1" ht="6.75" customHeight="1" x14ac:dyDescent="0.2">
      <c r="A3" s="230"/>
      <c r="B3" s="230"/>
      <c r="C3" s="230"/>
      <c r="D3" s="231"/>
      <c r="E3" s="231"/>
      <c r="F3" s="231"/>
      <c r="G3" s="231"/>
      <c r="H3" s="231"/>
      <c r="I3" s="231"/>
      <c r="J3" s="231"/>
      <c r="K3" s="231"/>
      <c r="L3" s="231"/>
      <c r="M3" s="231"/>
      <c r="N3" s="231"/>
      <c r="O3" s="231"/>
      <c r="P3" s="231"/>
      <c r="Q3" s="231"/>
      <c r="R3" s="231"/>
      <c r="S3" s="231"/>
      <c r="T3" s="231"/>
      <c r="U3" s="231"/>
    </row>
    <row r="4" spans="1:25" s="235" customFormat="1" ht="3.6" customHeight="1" x14ac:dyDescent="0.2">
      <c r="A4" s="233"/>
      <c r="B4" s="233"/>
      <c r="C4" s="233"/>
      <c r="D4" s="234"/>
      <c r="E4" s="234"/>
      <c r="F4" s="234"/>
      <c r="G4" s="234"/>
      <c r="H4" s="234"/>
      <c r="I4" s="234"/>
      <c r="J4" s="234"/>
      <c r="K4" s="234"/>
      <c r="L4" s="234"/>
      <c r="M4" s="234"/>
      <c r="N4" s="234"/>
      <c r="O4" s="234"/>
      <c r="P4" s="234"/>
      <c r="Q4" s="234"/>
      <c r="R4" s="234"/>
      <c r="S4" s="234"/>
      <c r="T4" s="234"/>
      <c r="U4" s="234"/>
    </row>
    <row r="5" spans="1:25" s="238" customFormat="1" ht="3.75" customHeight="1" x14ac:dyDescent="0.2">
      <c r="A5" s="236"/>
      <c r="B5" s="237"/>
      <c r="C5" s="237"/>
      <c r="D5" s="237"/>
      <c r="E5" s="237"/>
      <c r="F5" s="237"/>
      <c r="G5" s="237"/>
      <c r="H5" s="237"/>
      <c r="I5" s="237"/>
      <c r="J5" s="237"/>
      <c r="K5" s="237"/>
      <c r="L5" s="237"/>
      <c r="M5" s="237"/>
      <c r="N5" s="237"/>
      <c r="O5" s="237"/>
      <c r="P5" s="237"/>
      <c r="Q5" s="237"/>
      <c r="R5" s="237"/>
      <c r="S5" s="237"/>
    </row>
    <row r="6" spans="1:25" s="242" customFormat="1" ht="21" customHeight="1" x14ac:dyDescent="0.2">
      <c r="A6" s="240" t="s">
        <v>410</v>
      </c>
      <c r="B6" s="240"/>
      <c r="C6" s="240"/>
      <c r="D6" s="240"/>
      <c r="E6" s="240"/>
      <c r="F6" s="240"/>
      <c r="G6" s="240"/>
      <c r="H6" s="240"/>
      <c r="I6" s="240"/>
      <c r="J6" s="240"/>
      <c r="K6" s="240"/>
      <c r="L6" s="240"/>
      <c r="M6" s="240"/>
      <c r="N6" s="240"/>
      <c r="O6" s="240"/>
      <c r="P6" s="240"/>
      <c r="Q6" s="240"/>
      <c r="R6" s="240"/>
      <c r="S6" s="241"/>
      <c r="T6" s="241"/>
      <c r="U6" s="241"/>
      <c r="V6" s="241"/>
      <c r="W6" s="241"/>
      <c r="X6" s="241"/>
    </row>
    <row r="7" spans="1:25" s="246" customFormat="1" ht="18" customHeight="1" x14ac:dyDescent="0.2">
      <c r="A7" s="243"/>
      <c r="B7" s="244"/>
      <c r="C7" s="244"/>
      <c r="D7" s="244"/>
      <c r="E7" s="244"/>
      <c r="F7" s="243"/>
      <c r="G7" s="243"/>
      <c r="H7" s="243"/>
      <c r="I7" s="245"/>
      <c r="J7" s="244"/>
      <c r="K7" s="244"/>
      <c r="L7" s="244"/>
      <c r="M7" s="244"/>
      <c r="N7" s="244"/>
      <c r="O7" s="244"/>
      <c r="P7" s="244"/>
      <c r="Q7" s="244"/>
      <c r="R7" s="244"/>
      <c r="S7" s="244"/>
      <c r="T7" s="244"/>
      <c r="U7" s="244"/>
      <c r="V7" s="244"/>
      <c r="W7" s="244"/>
      <c r="X7" s="244"/>
    </row>
    <row r="8" spans="1:25" s="246" customFormat="1" ht="18" customHeight="1" x14ac:dyDescent="0.2">
      <c r="A8" s="247" t="s">
        <v>53</v>
      </c>
      <c r="B8" s="1442" t="s">
        <v>430</v>
      </c>
      <c r="C8" s="1443"/>
      <c r="D8" s="248"/>
      <c r="E8" s="1405"/>
      <c r="F8" s="1406"/>
      <c r="G8" s="1406"/>
      <c r="H8" s="1406"/>
      <c r="I8" s="1406"/>
      <c r="J8" s="1406"/>
      <c r="K8" s="1406"/>
      <c r="L8" s="1406"/>
      <c r="M8" s="1406"/>
      <c r="N8" s="1406"/>
      <c r="O8" s="1406"/>
      <c r="P8" s="1406"/>
      <c r="Q8" s="1406"/>
      <c r="R8" s="1406"/>
      <c r="S8" s="1406"/>
      <c r="T8" s="1406"/>
      <c r="U8" s="1407"/>
      <c r="V8" s="244"/>
      <c r="W8" s="244"/>
      <c r="X8" s="244"/>
    </row>
    <row r="9" spans="1:25" s="246" customFormat="1" ht="18" customHeight="1" x14ac:dyDescent="0.2">
      <c r="A9" s="247"/>
      <c r="B9" s="1443"/>
      <c r="C9" s="1443"/>
      <c r="D9" s="248"/>
      <c r="E9" s="1444"/>
      <c r="F9" s="1445"/>
      <c r="G9" s="1445"/>
      <c r="H9" s="1445"/>
      <c r="I9" s="1445"/>
      <c r="J9" s="1445"/>
      <c r="K9" s="1445"/>
      <c r="L9" s="1445"/>
      <c r="M9" s="1445"/>
      <c r="N9" s="1445"/>
      <c r="O9" s="1445"/>
      <c r="P9" s="1445"/>
      <c r="Q9" s="1445"/>
      <c r="R9" s="1445"/>
      <c r="S9" s="1445"/>
      <c r="T9" s="1445"/>
      <c r="U9" s="1446"/>
      <c r="V9" s="244"/>
      <c r="W9" s="244"/>
      <c r="X9" s="244"/>
    </row>
    <row r="10" spans="1:25" s="246" customFormat="1" ht="18" customHeight="1" x14ac:dyDescent="0.2">
      <c r="A10" s="249"/>
      <c r="B10" s="1443"/>
      <c r="C10" s="1443"/>
      <c r="D10" s="248"/>
      <c r="E10" s="1408"/>
      <c r="F10" s="1409"/>
      <c r="G10" s="1409"/>
      <c r="H10" s="1409"/>
      <c r="I10" s="1409"/>
      <c r="J10" s="1409"/>
      <c r="K10" s="1409"/>
      <c r="L10" s="1409"/>
      <c r="M10" s="1409"/>
      <c r="N10" s="1409"/>
      <c r="O10" s="1409"/>
      <c r="P10" s="1409"/>
      <c r="Q10" s="1409"/>
      <c r="R10" s="1409"/>
      <c r="S10" s="1409"/>
      <c r="T10" s="1409"/>
      <c r="U10" s="1410"/>
      <c r="V10" s="250" t="str">
        <f>CONCATENATE(TEXT(700-LEN(E8), "#")," символов")</f>
        <v>700 символов</v>
      </c>
      <c r="W10" s="244"/>
      <c r="X10" s="244"/>
    </row>
    <row r="11" spans="1:25" s="246" customFormat="1" ht="18" customHeight="1" x14ac:dyDescent="0.2">
      <c r="A11" s="249"/>
      <c r="B11" s="248"/>
      <c r="C11" s="248"/>
      <c r="D11" s="248"/>
      <c r="E11" s="251"/>
      <c r="F11" s="248"/>
      <c r="G11" s="251"/>
      <c r="H11" s="248"/>
      <c r="I11" s="251"/>
      <c r="J11" s="252"/>
      <c r="K11" s="248"/>
      <c r="L11" s="252"/>
      <c r="M11" s="252"/>
      <c r="N11" s="252"/>
      <c r="O11" s="252"/>
      <c r="P11" s="252"/>
      <c r="Q11" s="244"/>
      <c r="R11" s="244"/>
      <c r="S11" s="244"/>
      <c r="T11" s="244"/>
      <c r="U11" s="244"/>
      <c r="V11" s="244"/>
      <c r="W11" s="244"/>
      <c r="X11" s="244"/>
    </row>
    <row r="12" spans="1:25" s="255" customFormat="1" ht="21" customHeight="1" x14ac:dyDescent="0.2">
      <c r="A12" s="253"/>
      <c r="B12" s="253"/>
      <c r="C12" s="253"/>
      <c r="D12" s="253"/>
      <c r="E12" s="253"/>
      <c r="F12" s="253"/>
      <c r="G12" s="253"/>
      <c r="H12" s="253"/>
      <c r="I12" s="253"/>
      <c r="J12" s="253"/>
      <c r="K12" s="253"/>
      <c r="L12" s="253"/>
      <c r="M12" s="253"/>
      <c r="N12" s="253"/>
      <c r="O12" s="253"/>
      <c r="P12" s="253"/>
      <c r="Q12" s="253"/>
      <c r="R12" s="253"/>
      <c r="S12" s="254"/>
      <c r="T12" s="254"/>
      <c r="U12" s="254"/>
      <c r="V12" s="254"/>
      <c r="W12" s="254"/>
      <c r="X12" s="254"/>
    </row>
    <row r="13" spans="1:25" s="255" customFormat="1" ht="21" customHeight="1" x14ac:dyDescent="0.2">
      <c r="A13" s="253" t="s">
        <v>99</v>
      </c>
      <c r="B13" s="253" t="s">
        <v>431</v>
      </c>
      <c r="C13" s="253"/>
      <c r="D13" s="253"/>
      <c r="E13" s="1462" t="s">
        <v>1143</v>
      </c>
      <c r="F13" s="1463"/>
      <c r="G13" s="1463"/>
      <c r="H13" s="1463"/>
      <c r="I13" s="1463"/>
      <c r="J13" s="1463"/>
      <c r="K13" s="1464"/>
      <c r="L13" s="256"/>
      <c r="M13" s="257"/>
      <c r="N13" s="257"/>
      <c r="O13" s="257"/>
      <c r="P13" s="257"/>
      <c r="Q13" s="257"/>
      <c r="R13" s="258"/>
      <c r="S13" s="258"/>
      <c r="T13" s="258"/>
      <c r="U13" s="258"/>
      <c r="V13" s="254"/>
      <c r="W13" s="254"/>
      <c r="X13" s="254"/>
    </row>
    <row r="14" spans="1:25" s="255" customFormat="1" ht="43.5" customHeight="1" x14ac:dyDescent="0.2">
      <c r="A14" s="253"/>
      <c r="B14" s="253"/>
      <c r="C14" s="253"/>
      <c r="D14" s="253"/>
      <c r="E14" s="259" t="s">
        <v>433</v>
      </c>
      <c r="F14" s="847" t="s">
        <v>432</v>
      </c>
      <c r="G14" s="259" t="s">
        <v>434</v>
      </c>
      <c r="H14" s="848" t="s">
        <v>435</v>
      </c>
      <c r="I14" s="848" t="s">
        <v>436</v>
      </c>
      <c r="J14" s="1458" t="s">
        <v>437</v>
      </c>
      <c r="K14" s="1459"/>
      <c r="L14" s="260"/>
      <c r="M14" s="261"/>
      <c r="Q14" s="261"/>
      <c r="R14" s="258"/>
      <c r="S14" s="258"/>
      <c r="T14" s="258"/>
      <c r="U14" s="258"/>
      <c r="V14" s="254"/>
      <c r="W14" s="254"/>
      <c r="X14" s="254"/>
    </row>
    <row r="15" spans="1:25" s="255" customFormat="1" ht="21" customHeight="1" x14ac:dyDescent="0.2">
      <c r="A15" s="253"/>
      <c r="B15" s="253"/>
      <c r="C15" s="253"/>
      <c r="D15" s="253"/>
      <c r="E15" s="262"/>
      <c r="F15" s="862" t="s">
        <v>33</v>
      </c>
      <c r="G15" s="862" t="s">
        <v>438</v>
      </c>
      <c r="H15" s="864" t="s">
        <v>100</v>
      </c>
      <c r="I15" s="864" t="s">
        <v>100</v>
      </c>
      <c r="J15" s="1460"/>
      <c r="K15" s="1461"/>
      <c r="L15" s="264"/>
      <c r="M15" s="265"/>
      <c r="Q15" s="266"/>
      <c r="R15" s="258"/>
      <c r="S15" s="258"/>
      <c r="T15" s="258"/>
      <c r="U15" s="258"/>
      <c r="V15" s="254"/>
      <c r="W15" s="254"/>
      <c r="X15" s="254"/>
    </row>
    <row r="16" spans="1:25" s="255" customFormat="1" ht="21" customHeight="1" x14ac:dyDescent="0.2">
      <c r="A16" s="253"/>
      <c r="B16" s="253"/>
      <c r="C16" s="253"/>
      <c r="D16" s="253"/>
      <c r="E16" s="262"/>
      <c r="F16" s="862" t="s">
        <v>33</v>
      </c>
      <c r="G16" s="862" t="s">
        <v>439</v>
      </c>
      <c r="H16" s="864" t="s">
        <v>100</v>
      </c>
      <c r="I16" s="864" t="s">
        <v>100</v>
      </c>
      <c r="J16" s="1460"/>
      <c r="K16" s="1461"/>
      <c r="L16" s="264"/>
      <c r="M16" s="265"/>
      <c r="Q16" s="266"/>
      <c r="R16" s="258"/>
      <c r="S16" s="258"/>
      <c r="T16" s="258"/>
      <c r="U16" s="258"/>
      <c r="V16" s="254"/>
      <c r="W16" s="254"/>
      <c r="X16" s="254"/>
    </row>
    <row r="17" spans="1:24" s="255" customFormat="1" ht="21" customHeight="1" x14ac:dyDescent="0.2">
      <c r="A17" s="253"/>
      <c r="B17" s="253"/>
      <c r="C17" s="253"/>
      <c r="D17" s="253"/>
      <c r="E17" s="874"/>
      <c r="F17" s="1054"/>
      <c r="G17" s="1047" t="s">
        <v>100</v>
      </c>
      <c r="H17" s="861" t="s">
        <v>100</v>
      </c>
      <c r="I17" s="863" t="s">
        <v>100</v>
      </c>
      <c r="J17" s="1460"/>
      <c r="K17" s="1461"/>
      <c r="L17" s="264"/>
      <c r="M17" s="267"/>
      <c r="Q17" s="266"/>
      <c r="R17" s="258"/>
      <c r="S17" s="258"/>
      <c r="T17" s="258"/>
      <c r="U17" s="258"/>
      <c r="V17" s="254"/>
      <c r="W17" s="254"/>
      <c r="X17" s="254"/>
    </row>
    <row r="18" spans="1:24" s="255" customFormat="1" ht="21" customHeight="1" x14ac:dyDescent="0.2">
      <c r="A18" s="253"/>
      <c r="B18" s="253"/>
      <c r="C18" s="253"/>
      <c r="D18" s="253"/>
      <c r="E18" s="257"/>
      <c r="F18" s="257"/>
      <c r="G18" s="257"/>
      <c r="H18" s="268"/>
      <c r="I18" s="268"/>
      <c r="J18" s="267"/>
      <c r="K18" s="267"/>
      <c r="L18" s="267"/>
      <c r="M18" s="267"/>
      <c r="N18" s="269"/>
      <c r="O18" s="269"/>
      <c r="P18" s="266"/>
      <c r="Q18" s="266"/>
      <c r="R18" s="258"/>
      <c r="S18" s="258"/>
      <c r="T18" s="258"/>
      <c r="U18" s="258"/>
      <c r="V18" s="254"/>
      <c r="W18" s="254"/>
      <c r="X18" s="254"/>
    </row>
    <row r="19" spans="1:24" s="255" customFormat="1" ht="21" customHeight="1" x14ac:dyDescent="0.2">
      <c r="A19" s="253"/>
      <c r="B19" s="253"/>
      <c r="C19" s="253"/>
      <c r="D19" s="253"/>
      <c r="E19" s="1447" t="s">
        <v>416</v>
      </c>
      <c r="F19" s="1448"/>
      <c r="G19" s="1448"/>
      <c r="H19" s="1448"/>
      <c r="I19" s="1448"/>
      <c r="J19" s="1448"/>
      <c r="K19" s="1448"/>
      <c r="L19" s="1448"/>
      <c r="M19" s="1448"/>
      <c r="N19" s="1448"/>
      <c r="O19" s="1448"/>
      <c r="P19" s="257"/>
      <c r="Q19" s="257"/>
      <c r="R19" s="258"/>
      <c r="S19" s="258"/>
      <c r="T19" s="258"/>
      <c r="U19" s="258"/>
      <c r="V19" s="254"/>
      <c r="W19" s="254"/>
      <c r="X19" s="254"/>
    </row>
    <row r="20" spans="1:24" s="255" customFormat="1" ht="26.25" customHeight="1" x14ac:dyDescent="0.2">
      <c r="A20" s="253"/>
      <c r="B20" s="253"/>
      <c r="C20" s="253"/>
      <c r="D20" s="253"/>
      <c r="E20" s="1449" t="s">
        <v>440</v>
      </c>
      <c r="F20" s="1450"/>
      <c r="G20" s="1450"/>
      <c r="H20" s="1450"/>
      <c r="I20" s="1450"/>
      <c r="J20" s="1450"/>
      <c r="K20" s="1450"/>
      <c r="L20" s="1450"/>
      <c r="M20" s="1185" t="s">
        <v>441</v>
      </c>
      <c r="N20" s="862" t="s">
        <v>434</v>
      </c>
      <c r="O20" s="969" t="s">
        <v>435</v>
      </c>
      <c r="Q20" s="261"/>
      <c r="R20" s="258"/>
      <c r="S20" s="258"/>
      <c r="T20" s="258"/>
      <c r="U20" s="258"/>
      <c r="V20" s="254"/>
      <c r="W20" s="254"/>
      <c r="X20" s="254"/>
    </row>
    <row r="21" spans="1:24" s="255" customFormat="1" ht="21" customHeight="1" x14ac:dyDescent="0.2">
      <c r="A21" s="253"/>
      <c r="B21" s="253"/>
      <c r="C21" s="253"/>
      <c r="D21" s="253"/>
      <c r="E21" s="1451"/>
      <c r="F21" s="1452"/>
      <c r="G21" s="1452"/>
      <c r="H21" s="1452"/>
      <c r="I21" s="1452"/>
      <c r="J21" s="1452"/>
      <c r="K21" s="1452"/>
      <c r="L21" s="1452"/>
      <c r="M21" s="1052"/>
      <c r="N21" s="1047" t="s">
        <v>100</v>
      </c>
      <c r="O21" s="1051" t="s">
        <v>100</v>
      </c>
      <c r="P21" s="258"/>
      <c r="Q21" s="258"/>
      <c r="R21" s="258"/>
      <c r="S21" s="258"/>
      <c r="T21" s="258"/>
      <c r="U21" s="258"/>
      <c r="V21" s="254"/>
      <c r="W21" s="254"/>
      <c r="X21" s="254"/>
    </row>
    <row r="22" spans="1:24" s="255" customFormat="1" ht="21" customHeight="1" x14ac:dyDescent="0.2">
      <c r="A22" s="253"/>
      <c r="B22" s="253"/>
      <c r="C22" s="253"/>
      <c r="D22" s="253"/>
      <c r="E22" s="1453"/>
      <c r="F22" s="1454"/>
      <c r="G22" s="1454"/>
      <c r="H22" s="1454"/>
      <c r="I22" s="1454"/>
      <c r="J22" s="1454"/>
      <c r="K22" s="1454"/>
      <c r="L22" s="1454"/>
      <c r="M22" s="1055"/>
      <c r="N22" s="1047" t="s">
        <v>100</v>
      </c>
      <c r="O22" s="1051" t="s">
        <v>100</v>
      </c>
      <c r="P22" s="258"/>
      <c r="Q22" s="258"/>
      <c r="R22" s="258"/>
      <c r="S22" s="258"/>
      <c r="T22" s="258"/>
      <c r="U22" s="258"/>
      <c r="V22" s="254"/>
      <c r="W22" s="254"/>
      <c r="X22" s="254"/>
    </row>
    <row r="23" spans="1:24" s="255" customFormat="1" ht="21" customHeight="1" x14ac:dyDescent="0.2">
      <c r="A23" s="253"/>
      <c r="B23" s="253"/>
      <c r="C23" s="253"/>
      <c r="D23" s="253"/>
      <c r="E23" s="973" t="s">
        <v>442</v>
      </c>
      <c r="F23" s="270"/>
      <c r="G23" s="270"/>
      <c r="H23" s="270"/>
      <c r="I23" s="270"/>
      <c r="J23" s="270"/>
      <c r="K23" s="270"/>
      <c r="L23" s="270"/>
      <c r="M23" s="270"/>
      <c r="N23" s="270"/>
      <c r="O23" s="270"/>
      <c r="P23" s="270"/>
      <c r="Q23" s="270"/>
      <c r="R23" s="270"/>
      <c r="S23" s="270"/>
      <c r="T23" s="270"/>
      <c r="U23" s="270"/>
      <c r="V23" s="254"/>
      <c r="W23" s="254"/>
      <c r="X23" s="254"/>
    </row>
    <row r="24" spans="1:24" s="255" customFormat="1" ht="21" customHeight="1" x14ac:dyDescent="0.2">
      <c r="A24" s="253"/>
      <c r="B24" s="253"/>
      <c r="C24" s="253"/>
      <c r="D24" s="253"/>
      <c r="E24" s="253"/>
      <c r="F24" s="253"/>
      <c r="G24" s="253"/>
      <c r="H24" s="253"/>
      <c r="I24" s="253"/>
      <c r="J24" s="253"/>
      <c r="K24" s="253"/>
      <c r="L24" s="253"/>
      <c r="M24" s="253"/>
      <c r="N24" s="253"/>
      <c r="O24" s="253"/>
      <c r="P24" s="253"/>
      <c r="Q24" s="253"/>
      <c r="R24" s="253"/>
      <c r="S24" s="254"/>
      <c r="T24" s="254"/>
      <c r="U24" s="254"/>
      <c r="V24" s="254"/>
      <c r="W24" s="254"/>
      <c r="X24" s="254"/>
    </row>
    <row r="25" spans="1:24" s="276" customFormat="1" ht="18" customHeight="1" x14ac:dyDescent="0.2">
      <c r="A25" s="271"/>
      <c r="B25" s="272"/>
      <c r="C25" s="272"/>
      <c r="D25" s="272"/>
      <c r="E25" s="244"/>
      <c r="F25" s="273"/>
      <c r="G25" s="273"/>
      <c r="H25" s="273"/>
      <c r="I25" s="273"/>
      <c r="J25" s="273"/>
      <c r="K25" s="273"/>
      <c r="L25" s="273"/>
      <c r="M25" s="273"/>
      <c r="N25" s="273"/>
      <c r="O25" s="274"/>
      <c r="P25" s="274"/>
      <c r="Q25" s="274"/>
      <c r="R25" s="274"/>
      <c r="S25" s="274"/>
      <c r="T25" s="275"/>
      <c r="U25" s="275"/>
      <c r="V25" s="275"/>
      <c r="W25" s="275"/>
      <c r="X25" s="275"/>
    </row>
    <row r="26" spans="1:24" s="276" customFormat="1" ht="18" customHeight="1" x14ac:dyDescent="0.2">
      <c r="A26" s="247" t="s">
        <v>55</v>
      </c>
      <c r="B26" s="1455" t="s">
        <v>443</v>
      </c>
      <c r="C26" s="1455"/>
      <c r="D26" s="277"/>
      <c r="E26" s="1405"/>
      <c r="F26" s="1406"/>
      <c r="G26" s="1406"/>
      <c r="H26" s="1406"/>
      <c r="I26" s="1406"/>
      <c r="J26" s="1406"/>
      <c r="K26" s="1406"/>
      <c r="L26" s="1406"/>
      <c r="M26" s="1406"/>
      <c r="N26" s="1406"/>
      <c r="O26" s="1406"/>
      <c r="P26" s="1406"/>
      <c r="Q26" s="1406"/>
      <c r="R26" s="1406"/>
      <c r="S26" s="1406"/>
      <c r="T26" s="1406"/>
      <c r="U26" s="1407"/>
      <c r="V26" s="275"/>
      <c r="W26" s="275"/>
      <c r="X26" s="275"/>
    </row>
    <row r="27" spans="1:24" s="276" customFormat="1" ht="18" customHeight="1" x14ac:dyDescent="0.2">
      <c r="A27" s="247"/>
      <c r="B27" s="1455"/>
      <c r="C27" s="1455"/>
      <c r="D27" s="277"/>
      <c r="E27" s="1444"/>
      <c r="F27" s="1445"/>
      <c r="G27" s="1445"/>
      <c r="H27" s="1445"/>
      <c r="I27" s="1445"/>
      <c r="J27" s="1445"/>
      <c r="K27" s="1445"/>
      <c r="L27" s="1445"/>
      <c r="M27" s="1445"/>
      <c r="N27" s="1445"/>
      <c r="O27" s="1445"/>
      <c r="P27" s="1445"/>
      <c r="Q27" s="1445"/>
      <c r="R27" s="1445"/>
      <c r="S27" s="1445"/>
      <c r="T27" s="1445"/>
      <c r="U27" s="1446"/>
      <c r="V27" s="275"/>
      <c r="W27" s="275"/>
      <c r="X27" s="275"/>
    </row>
    <row r="28" spans="1:24" s="276" customFormat="1" ht="18" customHeight="1" x14ac:dyDescent="0.2">
      <c r="A28" s="249"/>
      <c r="B28" s="1455"/>
      <c r="C28" s="1455"/>
      <c r="D28" s="277"/>
      <c r="E28" s="1408"/>
      <c r="F28" s="1409"/>
      <c r="G28" s="1409"/>
      <c r="H28" s="1409"/>
      <c r="I28" s="1409"/>
      <c r="J28" s="1409"/>
      <c r="K28" s="1409"/>
      <c r="L28" s="1409"/>
      <c r="M28" s="1409"/>
      <c r="N28" s="1409"/>
      <c r="O28" s="1409"/>
      <c r="P28" s="1409"/>
      <c r="Q28" s="1409"/>
      <c r="R28" s="1409"/>
      <c r="S28" s="1409"/>
      <c r="T28" s="1409"/>
      <c r="U28" s="1410"/>
      <c r="V28" s="250" t="str">
        <f>CONCATENATE(TEXT(700-LEN(E26), "#")," символов")</f>
        <v>700 символов</v>
      </c>
      <c r="W28" s="275"/>
      <c r="X28" s="275"/>
    </row>
    <row r="29" spans="1:24" s="276" customFormat="1" ht="18" customHeight="1" x14ac:dyDescent="0.2">
      <c r="A29" s="249"/>
      <c r="B29" s="1455"/>
      <c r="C29" s="1455"/>
      <c r="D29" s="277"/>
      <c r="E29" s="275"/>
      <c r="F29" s="275"/>
      <c r="G29" s="275"/>
      <c r="H29" s="275"/>
      <c r="I29" s="275"/>
      <c r="J29" s="275"/>
      <c r="K29" s="275"/>
      <c r="L29" s="275"/>
      <c r="M29" s="275"/>
      <c r="N29" s="275"/>
      <c r="O29" s="275"/>
      <c r="P29" s="275"/>
      <c r="Q29" s="275"/>
      <c r="R29" s="275"/>
      <c r="S29" s="275"/>
      <c r="T29" s="275"/>
      <c r="U29" s="275"/>
      <c r="V29" s="275"/>
      <c r="W29" s="275"/>
      <c r="X29" s="275"/>
    </row>
    <row r="30" spans="1:24" s="285" customFormat="1" ht="18" customHeight="1" thickBot="1" x14ac:dyDescent="0.25">
      <c r="A30" s="278"/>
      <c r="B30" s="253"/>
      <c r="C30" s="253"/>
      <c r="D30" s="279"/>
      <c r="E30" s="280"/>
      <c r="F30" s="281"/>
      <c r="G30" s="281"/>
      <c r="H30" s="281"/>
      <c r="I30" s="281"/>
      <c r="J30" s="281"/>
      <c r="K30" s="281"/>
      <c r="L30" s="282"/>
      <c r="M30" s="282"/>
      <c r="N30" s="283"/>
      <c r="O30" s="283"/>
      <c r="P30" s="283"/>
      <c r="Q30" s="284"/>
      <c r="R30" s="284"/>
      <c r="S30" s="284"/>
      <c r="T30" s="284"/>
      <c r="U30" s="284"/>
      <c r="V30" s="284"/>
      <c r="W30" s="284"/>
      <c r="X30" s="284"/>
    </row>
    <row r="31" spans="1:24" s="285" customFormat="1" ht="18" customHeight="1" x14ac:dyDescent="0.2">
      <c r="A31" s="286" t="s">
        <v>56</v>
      </c>
      <c r="B31" s="1469" t="s">
        <v>444</v>
      </c>
      <c r="C31" s="1469"/>
      <c r="D31" s="279"/>
      <c r="E31" s="280"/>
      <c r="F31" s="281"/>
      <c r="G31" s="281"/>
      <c r="H31" s="281"/>
      <c r="I31" s="281"/>
      <c r="J31" s="281"/>
      <c r="K31" s="1440" t="s">
        <v>453</v>
      </c>
      <c r="L31" s="1441"/>
      <c r="M31" s="282"/>
      <c r="N31" s="283"/>
      <c r="O31" s="283"/>
      <c r="P31" s="283"/>
      <c r="Q31" s="284"/>
      <c r="R31" s="284"/>
      <c r="S31" s="284"/>
      <c r="T31" s="284"/>
      <c r="U31" s="284"/>
      <c r="V31" s="284"/>
      <c r="W31" s="284"/>
      <c r="X31" s="284"/>
    </row>
    <row r="32" spans="1:24" s="285" customFormat="1" ht="18" customHeight="1" x14ac:dyDescent="0.2">
      <c r="A32" s="286"/>
      <c r="B32" s="287"/>
      <c r="C32" s="287"/>
      <c r="D32" s="279"/>
      <c r="E32" s="1470" t="s">
        <v>445</v>
      </c>
      <c r="F32" s="1471"/>
      <c r="G32" s="1472"/>
      <c r="H32" s="1476" t="s">
        <v>454</v>
      </c>
      <c r="I32" s="1477"/>
      <c r="J32" s="1478"/>
      <c r="K32" s="1436" t="s">
        <v>455</v>
      </c>
      <c r="L32" s="768"/>
      <c r="M32" s="288"/>
      <c r="N32" s="283"/>
      <c r="O32" s="283"/>
      <c r="P32" s="283"/>
      <c r="Q32" s="284"/>
      <c r="R32" s="284"/>
      <c r="S32" s="284"/>
      <c r="T32" s="284"/>
      <c r="U32" s="284"/>
      <c r="V32" s="284"/>
      <c r="W32" s="284"/>
      <c r="X32" s="284"/>
    </row>
    <row r="33" spans="1:24" s="285" customFormat="1" ht="26.25" customHeight="1" x14ac:dyDescent="0.2">
      <c r="A33" s="278"/>
      <c r="B33" s="253"/>
      <c r="C33" s="253"/>
      <c r="D33" s="279"/>
      <c r="E33" s="1473"/>
      <c r="F33" s="1474"/>
      <c r="G33" s="1475"/>
      <c r="H33" s="263"/>
      <c r="I33" s="1438" t="s">
        <v>456</v>
      </c>
      <c r="J33" s="1439"/>
      <c r="K33" s="1437"/>
      <c r="L33" s="768"/>
      <c r="M33" s="288"/>
      <c r="N33" s="283"/>
      <c r="O33" s="283"/>
      <c r="P33" s="283"/>
      <c r="Q33" s="284"/>
      <c r="R33" s="284"/>
      <c r="S33" s="284"/>
      <c r="T33" s="284"/>
      <c r="U33" s="284"/>
      <c r="V33" s="284"/>
      <c r="W33" s="284"/>
      <c r="X33" s="284"/>
    </row>
    <row r="34" spans="1:24" s="285" customFormat="1" ht="18" customHeight="1" x14ac:dyDescent="0.2">
      <c r="A34" s="278"/>
      <c r="B34" s="253"/>
      <c r="C34" s="253"/>
      <c r="D34" s="279"/>
      <c r="E34" s="1431" t="s">
        <v>446</v>
      </c>
      <c r="F34" s="1431"/>
      <c r="G34" s="1431"/>
      <c r="H34" s="289" t="s">
        <v>452</v>
      </c>
      <c r="I34" s="1418"/>
      <c r="J34" s="1465"/>
      <c r="K34" s="852" t="s">
        <v>452</v>
      </c>
      <c r="L34" s="769"/>
      <c r="M34" s="282"/>
      <c r="N34" s="283"/>
      <c r="O34" s="283"/>
      <c r="P34" s="283"/>
      <c r="Q34" s="284"/>
      <c r="R34" s="284"/>
      <c r="S34" s="284"/>
      <c r="T34" s="284"/>
      <c r="U34" s="284"/>
      <c r="V34" s="284"/>
      <c r="W34" s="284"/>
      <c r="X34" s="284"/>
    </row>
    <row r="35" spans="1:24" s="285" customFormat="1" ht="18" customHeight="1" x14ac:dyDescent="0.2">
      <c r="A35" s="278"/>
      <c r="B35" s="253"/>
      <c r="C35" s="253"/>
      <c r="D35" s="279"/>
      <c r="E35" s="1466" t="s">
        <v>447</v>
      </c>
      <c r="F35" s="1466"/>
      <c r="G35" s="1466"/>
      <c r="H35" s="289" t="s">
        <v>452</v>
      </c>
      <c r="I35" s="1418"/>
      <c r="J35" s="1465"/>
      <c r="K35" s="853" t="s">
        <v>452</v>
      </c>
      <c r="L35" s="770"/>
      <c r="M35" s="283"/>
      <c r="N35" s="283"/>
      <c r="O35" s="283"/>
      <c r="P35" s="283"/>
      <c r="Q35" s="284"/>
      <c r="R35" s="284"/>
      <c r="S35" s="284"/>
      <c r="T35" s="284"/>
      <c r="U35" s="284"/>
      <c r="V35" s="284"/>
      <c r="W35" s="284"/>
      <c r="X35" s="284"/>
    </row>
    <row r="36" spans="1:24" s="285" customFormat="1" ht="18" customHeight="1" x14ac:dyDescent="0.2">
      <c r="A36" s="278"/>
      <c r="B36" s="253"/>
      <c r="C36" s="253"/>
      <c r="D36" s="279"/>
      <c r="E36" s="1466" t="s">
        <v>448</v>
      </c>
      <c r="F36" s="1466"/>
      <c r="G36" s="1466"/>
      <c r="H36" s="289" t="s">
        <v>452</v>
      </c>
      <c r="I36" s="1418"/>
      <c r="J36" s="1465"/>
      <c r="K36" s="853" t="s">
        <v>452</v>
      </c>
      <c r="L36" s="770"/>
      <c r="M36" s="283"/>
      <c r="N36" s="283"/>
      <c r="O36" s="283"/>
      <c r="P36" s="283"/>
      <c r="Q36" s="284"/>
      <c r="R36" s="284"/>
      <c r="S36" s="284"/>
      <c r="T36" s="284"/>
      <c r="U36" s="284"/>
      <c r="V36" s="284"/>
      <c r="W36" s="284"/>
      <c r="X36" s="284"/>
    </row>
    <row r="37" spans="1:24" s="285" customFormat="1" ht="18" customHeight="1" x14ac:dyDescent="0.2">
      <c r="A37" s="278"/>
      <c r="B37" s="253"/>
      <c r="C37" s="253"/>
      <c r="D37" s="279"/>
      <c r="E37" s="1431" t="s">
        <v>449</v>
      </c>
      <c r="F37" s="1431"/>
      <c r="G37" s="1431"/>
      <c r="H37" s="289" t="s">
        <v>452</v>
      </c>
      <c r="I37" s="1418"/>
      <c r="J37" s="1465"/>
      <c r="K37" s="853" t="s">
        <v>452</v>
      </c>
      <c r="L37" s="770"/>
      <c r="M37" s="283"/>
      <c r="N37" s="283"/>
      <c r="O37" s="283"/>
      <c r="P37" s="283"/>
      <c r="Q37" s="284"/>
      <c r="R37" s="284"/>
      <c r="S37" s="284"/>
      <c r="T37" s="284"/>
      <c r="U37" s="284"/>
      <c r="V37" s="284"/>
      <c r="W37" s="284"/>
      <c r="X37" s="284"/>
    </row>
    <row r="38" spans="1:24" s="285" customFormat="1" ht="18" customHeight="1" x14ac:dyDescent="0.2">
      <c r="A38" s="278"/>
      <c r="B38" s="253"/>
      <c r="C38" s="253"/>
      <c r="D38" s="279"/>
      <c r="E38" s="1431" t="s">
        <v>450</v>
      </c>
      <c r="F38" s="1431"/>
      <c r="G38" s="1431"/>
      <c r="H38" s="851" t="s">
        <v>452</v>
      </c>
      <c r="I38" s="1467"/>
      <c r="J38" s="1468"/>
      <c r="K38" s="854" t="s">
        <v>452</v>
      </c>
      <c r="L38" s="770"/>
      <c r="M38" s="283"/>
      <c r="N38" s="283"/>
      <c r="O38" s="283"/>
      <c r="P38" s="283"/>
      <c r="Q38" s="284"/>
      <c r="R38" s="284"/>
      <c r="S38" s="284"/>
      <c r="T38" s="284"/>
      <c r="U38" s="284"/>
      <c r="V38" s="284"/>
      <c r="W38" s="284"/>
      <c r="X38" s="284"/>
    </row>
    <row r="39" spans="1:24" s="285" customFormat="1" ht="18" customHeight="1" x14ac:dyDescent="0.2">
      <c r="A39" s="278"/>
      <c r="B39" s="253"/>
      <c r="C39" s="253"/>
      <c r="D39" s="279"/>
      <c r="E39" s="1431" t="s">
        <v>451</v>
      </c>
      <c r="F39" s="1431"/>
      <c r="G39" s="1431"/>
      <c r="H39" s="857"/>
      <c r="I39" s="1456">
        <f>SUM(I34:J38)</f>
        <v>0</v>
      </c>
      <c r="J39" s="1457"/>
      <c r="K39" s="858"/>
      <c r="L39" s="770"/>
      <c r="M39" s="283"/>
      <c r="N39" s="283"/>
      <c r="O39" s="283"/>
      <c r="P39" s="283"/>
      <c r="Q39" s="284"/>
      <c r="R39" s="284"/>
      <c r="S39" s="284"/>
      <c r="T39" s="284"/>
      <c r="U39" s="284"/>
      <c r="V39" s="284"/>
      <c r="W39" s="284"/>
      <c r="X39" s="284"/>
    </row>
    <row r="40" spans="1:24" s="285" customFormat="1" ht="18" customHeight="1" thickBot="1" x14ac:dyDescent="0.25">
      <c r="A40" s="278"/>
      <c r="B40" s="253"/>
      <c r="C40" s="253"/>
      <c r="D40" s="279"/>
      <c r="E40" s="280"/>
      <c r="F40" s="281"/>
      <c r="G40" s="281"/>
      <c r="H40" s="973" t="s">
        <v>457</v>
      </c>
      <c r="I40" s="281"/>
      <c r="J40" s="281"/>
      <c r="K40" s="855"/>
      <c r="L40" s="771"/>
      <c r="M40" s="283"/>
      <c r="N40" s="283"/>
      <c r="O40" s="283"/>
      <c r="P40" s="283"/>
      <c r="Q40" s="284"/>
      <c r="R40" s="284"/>
      <c r="S40" s="284"/>
      <c r="T40" s="284"/>
      <c r="U40" s="284"/>
      <c r="V40" s="284"/>
      <c r="W40" s="284"/>
      <c r="X40" s="284"/>
    </row>
    <row r="41" spans="1:24" s="285" customFormat="1" ht="18" customHeight="1" x14ac:dyDescent="0.2">
      <c r="A41" s="278"/>
      <c r="B41" s="253"/>
      <c r="C41" s="253"/>
      <c r="D41" s="279"/>
      <c r="E41" s="280"/>
      <c r="F41" s="281"/>
      <c r="G41" s="281"/>
      <c r="H41" s="281"/>
      <c r="I41" s="281"/>
      <c r="J41" s="281"/>
      <c r="K41" s="281"/>
      <c r="L41" s="283"/>
      <c r="M41" s="283"/>
      <c r="N41" s="283"/>
      <c r="O41" s="283"/>
      <c r="P41" s="283"/>
      <c r="Q41" s="284"/>
      <c r="R41" s="284"/>
      <c r="S41" s="284"/>
      <c r="T41" s="284"/>
      <c r="U41" s="284"/>
      <c r="V41" s="284"/>
      <c r="W41" s="284"/>
      <c r="X41" s="284"/>
    </row>
    <row r="42" spans="1:24" s="285" customFormat="1" ht="18" customHeight="1" x14ac:dyDescent="0.2">
      <c r="A42" s="290"/>
      <c r="B42" s="291"/>
      <c r="C42" s="291"/>
      <c r="D42" s="292"/>
      <c r="E42" s="1405"/>
      <c r="F42" s="1406"/>
      <c r="G42" s="1406"/>
      <c r="H42" s="1406"/>
      <c r="I42" s="1406"/>
      <c r="J42" s="1406"/>
      <c r="K42" s="1406"/>
      <c r="L42" s="1406"/>
      <c r="M42" s="1406"/>
      <c r="N42" s="1406"/>
      <c r="O42" s="1406"/>
      <c r="P42" s="1406"/>
      <c r="Q42" s="1406"/>
      <c r="R42" s="1406"/>
      <c r="S42" s="1406"/>
      <c r="T42" s="1406"/>
      <c r="U42" s="1407"/>
      <c r="V42" s="284"/>
      <c r="W42" s="284"/>
      <c r="X42" s="284"/>
    </row>
    <row r="43" spans="1:24" s="285" customFormat="1" ht="18" customHeight="1" x14ac:dyDescent="0.2">
      <c r="A43" s="290"/>
      <c r="B43" s="291"/>
      <c r="C43" s="291"/>
      <c r="D43" s="292"/>
      <c r="E43" s="1408"/>
      <c r="F43" s="1409"/>
      <c r="G43" s="1409"/>
      <c r="H43" s="1409"/>
      <c r="I43" s="1409"/>
      <c r="J43" s="1409"/>
      <c r="K43" s="1409"/>
      <c r="L43" s="1409"/>
      <c r="M43" s="1409"/>
      <c r="N43" s="1409"/>
      <c r="O43" s="1409"/>
      <c r="P43" s="1409"/>
      <c r="Q43" s="1409"/>
      <c r="R43" s="1409"/>
      <c r="S43" s="1409"/>
      <c r="T43" s="1409"/>
      <c r="U43" s="1410"/>
      <c r="V43" s="293" t="str">
        <f>CONCATENATE(TEXT(700-LEN(E42), "#")," символов")</f>
        <v>700 символов</v>
      </c>
      <c r="W43" s="284"/>
      <c r="X43" s="284"/>
    </row>
    <row r="44" spans="1:24" s="285" customFormat="1" ht="18" customHeight="1" x14ac:dyDescent="0.2">
      <c r="A44" s="294"/>
      <c r="B44" s="295"/>
      <c r="C44" s="295"/>
      <c r="D44" s="295"/>
      <c r="E44" s="295"/>
      <c r="F44" s="295"/>
      <c r="G44" s="296"/>
      <c r="H44" s="284"/>
      <c r="I44" s="297"/>
      <c r="J44" s="284"/>
      <c r="K44" s="284"/>
      <c r="L44" s="284"/>
      <c r="M44" s="296"/>
      <c r="N44" s="284"/>
      <c r="O44" s="284"/>
      <c r="P44" s="284"/>
      <c r="Q44" s="298"/>
      <c r="R44" s="299"/>
      <c r="S44" s="299"/>
      <c r="T44" s="284"/>
      <c r="U44" s="284"/>
      <c r="V44" s="284"/>
      <c r="W44" s="284"/>
      <c r="X44" s="284"/>
    </row>
    <row r="45" spans="1:24" s="276" customFormat="1" ht="18" customHeight="1" x14ac:dyDescent="0.25">
      <c r="A45" s="249"/>
      <c r="B45" s="248"/>
      <c r="C45" s="248"/>
      <c r="D45" s="300"/>
      <c r="E45" s="275"/>
      <c r="F45" s="301"/>
      <c r="G45" s="301"/>
      <c r="H45" s="275"/>
      <c r="I45" s="302"/>
      <c r="J45" s="303"/>
      <c r="K45" s="304"/>
      <c r="L45" s="275"/>
      <c r="M45" s="305"/>
      <c r="N45" s="275"/>
      <c r="O45" s="275"/>
      <c r="P45" s="275"/>
      <c r="Q45" s="306"/>
      <c r="R45" s="307"/>
      <c r="S45" s="307"/>
      <c r="T45" s="275"/>
      <c r="U45" s="275"/>
      <c r="V45" s="275"/>
      <c r="W45" s="275"/>
      <c r="X45" s="275"/>
    </row>
    <row r="46" spans="1:24" s="276" customFormat="1" ht="18" customHeight="1" x14ac:dyDescent="0.2">
      <c r="A46" s="249" t="s">
        <v>57</v>
      </c>
      <c r="B46" s="1479" t="s">
        <v>458</v>
      </c>
      <c r="C46" s="1479"/>
      <c r="D46" s="308"/>
      <c r="E46" s="1426" t="s">
        <v>445</v>
      </c>
      <c r="F46" s="1480"/>
      <c r="G46" s="1481"/>
      <c r="H46" s="309"/>
      <c r="I46" s="1425" t="s">
        <v>462</v>
      </c>
      <c r="J46" s="1425"/>
      <c r="K46" s="1425"/>
      <c r="L46" s="1425"/>
      <c r="M46" s="1425"/>
      <c r="N46" s="1425" t="s">
        <v>463</v>
      </c>
      <c r="O46" s="1425"/>
      <c r="P46" s="310"/>
      <c r="Q46" s="310"/>
      <c r="R46" s="310"/>
      <c r="S46" s="310"/>
      <c r="T46" s="310"/>
      <c r="U46" s="310"/>
      <c r="V46" s="275"/>
      <c r="W46" s="275"/>
      <c r="X46" s="275"/>
    </row>
    <row r="47" spans="1:24" s="276" customFormat="1" ht="24.75" customHeight="1" x14ac:dyDescent="0.2">
      <c r="A47" s="249"/>
      <c r="B47" s="1479"/>
      <c r="C47" s="1479"/>
      <c r="D47" s="308"/>
      <c r="E47" s="1431" t="s">
        <v>459</v>
      </c>
      <c r="F47" s="1431"/>
      <c r="G47" s="1431"/>
      <c r="H47" s="289" t="s">
        <v>452</v>
      </c>
      <c r="I47" s="1482"/>
      <c r="J47" s="1483"/>
      <c r="K47" s="1483"/>
      <c r="L47" s="1483"/>
      <c r="M47" s="1484"/>
      <c r="N47" s="1460" t="s">
        <v>102</v>
      </c>
      <c r="O47" s="1485"/>
      <c r="P47" s="310"/>
      <c r="Q47" s="310"/>
      <c r="R47" s="310"/>
      <c r="S47" s="310"/>
      <c r="T47" s="310"/>
      <c r="U47" s="310"/>
      <c r="V47" s="275"/>
      <c r="W47" s="275"/>
      <c r="X47" s="275"/>
    </row>
    <row r="48" spans="1:24" s="276" customFormat="1" ht="24.75" customHeight="1" x14ac:dyDescent="0.2">
      <c r="A48" s="249"/>
      <c r="B48" s="1479"/>
      <c r="C48" s="1479"/>
      <c r="D48" s="308"/>
      <c r="E48" s="1431" t="s">
        <v>460</v>
      </c>
      <c r="F48" s="1431"/>
      <c r="G48" s="1431"/>
      <c r="H48" s="289" t="s">
        <v>452</v>
      </c>
      <c r="I48" s="1482"/>
      <c r="J48" s="1483"/>
      <c r="K48" s="1483"/>
      <c r="L48" s="1483"/>
      <c r="M48" s="1484"/>
      <c r="N48" s="1460" t="s">
        <v>102</v>
      </c>
      <c r="O48" s="1485"/>
      <c r="P48" s="310"/>
      <c r="Q48" s="310"/>
      <c r="R48" s="310"/>
      <c r="S48" s="310"/>
      <c r="T48" s="310"/>
      <c r="U48" s="310"/>
      <c r="V48" s="275"/>
      <c r="W48" s="275"/>
      <c r="X48" s="275"/>
    </row>
    <row r="49" spans="1:49" s="276" customFormat="1" ht="24.75" customHeight="1" x14ac:dyDescent="0.2">
      <c r="A49" s="249"/>
      <c r="B49" s="1479"/>
      <c r="C49" s="1479"/>
      <c r="D49" s="308"/>
      <c r="E49" s="1431" t="s">
        <v>1144</v>
      </c>
      <c r="F49" s="1431"/>
      <c r="G49" s="1431"/>
      <c r="H49" s="289" t="s">
        <v>452</v>
      </c>
      <c r="I49" s="1482"/>
      <c r="J49" s="1483"/>
      <c r="K49" s="1483"/>
      <c r="L49" s="1483"/>
      <c r="M49" s="1484"/>
      <c r="N49" s="1460" t="s">
        <v>102</v>
      </c>
      <c r="O49" s="1485"/>
      <c r="P49" s="310"/>
      <c r="Q49" s="310"/>
      <c r="R49" s="310"/>
      <c r="S49" s="310"/>
      <c r="T49" s="310"/>
      <c r="U49" s="310"/>
      <c r="V49" s="275"/>
      <c r="W49" s="275"/>
      <c r="X49" s="275"/>
    </row>
    <row r="50" spans="1:49" s="276" customFormat="1" ht="18" customHeight="1" x14ac:dyDescent="0.2">
      <c r="A50" s="249"/>
      <c r="B50" s="1479"/>
      <c r="C50" s="1479"/>
      <c r="D50" s="308"/>
      <c r="E50" s="310"/>
      <c r="F50" s="310"/>
      <c r="G50" s="310"/>
      <c r="H50" s="974" t="s">
        <v>461</v>
      </c>
      <c r="I50" s="310"/>
      <c r="J50" s="310"/>
      <c r="K50" s="310"/>
      <c r="L50" s="310"/>
      <c r="M50" s="310"/>
      <c r="N50" s="310"/>
      <c r="O50" s="310"/>
      <c r="P50" s="310"/>
      <c r="Q50" s="310"/>
      <c r="R50" s="310"/>
      <c r="S50" s="310"/>
      <c r="T50" s="310"/>
      <c r="U50" s="310"/>
      <c r="V50" s="275"/>
      <c r="W50" s="275"/>
      <c r="X50" s="275"/>
    </row>
    <row r="51" spans="1:49" s="276" customFormat="1" ht="18" customHeight="1" x14ac:dyDescent="0.2">
      <c r="A51" s="249"/>
      <c r="B51" s="1479"/>
      <c r="C51" s="1479"/>
      <c r="D51" s="308"/>
      <c r="E51" s="1405"/>
      <c r="F51" s="1491"/>
      <c r="G51" s="1491"/>
      <c r="H51" s="1491"/>
      <c r="I51" s="1491"/>
      <c r="J51" s="1491"/>
      <c r="K51" s="1491"/>
      <c r="L51" s="1491"/>
      <c r="M51" s="1491"/>
      <c r="N51" s="1491"/>
      <c r="O51" s="1491"/>
      <c r="P51" s="1491"/>
      <c r="Q51" s="1491"/>
      <c r="R51" s="1491"/>
      <c r="S51" s="1491"/>
      <c r="T51" s="1491"/>
      <c r="U51" s="1492"/>
      <c r="V51" s="275"/>
      <c r="W51" s="275"/>
      <c r="X51" s="275"/>
    </row>
    <row r="52" spans="1:49" s="276" customFormat="1" ht="18" customHeight="1" x14ac:dyDescent="0.2">
      <c r="A52" s="311"/>
      <c r="B52" s="1479"/>
      <c r="C52" s="1479"/>
      <c r="D52" s="308"/>
      <c r="E52" s="1493"/>
      <c r="F52" s="1494"/>
      <c r="G52" s="1494"/>
      <c r="H52" s="1494"/>
      <c r="I52" s="1494"/>
      <c r="J52" s="1494"/>
      <c r="K52" s="1494"/>
      <c r="L52" s="1494"/>
      <c r="M52" s="1494"/>
      <c r="N52" s="1494"/>
      <c r="O52" s="1494"/>
      <c r="P52" s="1494"/>
      <c r="Q52" s="1494"/>
      <c r="R52" s="1494"/>
      <c r="S52" s="1494"/>
      <c r="T52" s="1494"/>
      <c r="U52" s="1495"/>
      <c r="V52" s="250" t="str">
        <f>CONCATENATE(TEXT(700-LEN(E51), "#")," символов")</f>
        <v>700 символов</v>
      </c>
      <c r="W52" s="275"/>
      <c r="X52" s="275"/>
    </row>
    <row r="53" spans="1:49" s="276" customFormat="1" ht="18" customHeight="1" x14ac:dyDescent="0.2">
      <c r="A53" s="311"/>
      <c r="B53" s="312"/>
      <c r="C53" s="312"/>
      <c r="D53" s="308"/>
      <c r="E53" s="313"/>
      <c r="F53" s="313"/>
      <c r="G53" s="313"/>
      <c r="H53" s="313"/>
      <c r="I53" s="313"/>
      <c r="J53" s="313"/>
      <c r="K53" s="313"/>
      <c r="L53" s="313"/>
      <c r="M53" s="313"/>
      <c r="N53" s="313"/>
      <c r="O53" s="313"/>
      <c r="P53" s="313"/>
      <c r="Q53" s="313"/>
      <c r="R53" s="313"/>
      <c r="S53" s="313"/>
      <c r="T53" s="275"/>
      <c r="U53" s="275"/>
      <c r="V53" s="275"/>
      <c r="W53" s="275"/>
      <c r="X53" s="275"/>
    </row>
    <row r="54" spans="1:49" s="285" customFormat="1" ht="18" customHeight="1" thickBot="1" x14ac:dyDescent="0.25">
      <c r="A54" s="290"/>
      <c r="B54" s="314"/>
      <c r="C54" s="314"/>
      <c r="D54" s="292"/>
      <c r="E54" s="287"/>
      <c r="F54" s="287"/>
      <c r="G54" s="287"/>
      <c r="H54" s="287"/>
      <c r="J54" s="287"/>
      <c r="K54" s="287"/>
      <c r="L54" s="287"/>
      <c r="M54" s="287"/>
      <c r="N54" s="287"/>
      <c r="O54" s="287"/>
      <c r="P54" s="287"/>
      <c r="Q54" s="287"/>
      <c r="R54" s="287"/>
      <c r="S54" s="287"/>
      <c r="T54" s="284"/>
      <c r="U54" s="284"/>
      <c r="V54" s="284"/>
      <c r="W54" s="284"/>
      <c r="X54" s="284"/>
      <c r="AG54" s="398"/>
      <c r="AH54" s="398"/>
      <c r="AI54" s="398"/>
      <c r="AJ54" s="398"/>
      <c r="AK54" s="398"/>
      <c r="AL54" s="398"/>
      <c r="AM54" s="398"/>
      <c r="AN54" s="398"/>
      <c r="AO54" s="398"/>
      <c r="AP54" s="398"/>
      <c r="AQ54" s="398"/>
      <c r="AR54" s="398"/>
      <c r="AS54" s="398"/>
      <c r="AT54" s="398"/>
      <c r="AU54" s="398"/>
      <c r="AV54" s="398"/>
      <c r="AW54" s="398"/>
    </row>
    <row r="55" spans="1:49" s="285" customFormat="1" ht="18" customHeight="1" x14ac:dyDescent="0.2">
      <c r="A55" s="290"/>
      <c r="B55" s="314"/>
      <c r="C55" s="314"/>
      <c r="D55" s="292"/>
      <c r="E55" s="621"/>
      <c r="F55" s="621"/>
      <c r="G55" s="621"/>
      <c r="H55" s="621"/>
      <c r="J55" s="621"/>
      <c r="K55" s="621"/>
      <c r="L55" s="621"/>
      <c r="M55" s="621"/>
      <c r="N55" s="621"/>
      <c r="O55" s="621"/>
      <c r="P55" s="621"/>
      <c r="Q55" s="621"/>
      <c r="R55" s="753"/>
      <c r="S55" s="754"/>
      <c r="T55" s="755"/>
      <c r="U55" s="755"/>
      <c r="V55" s="755"/>
      <c r="W55" s="755"/>
      <c r="X55" s="755"/>
      <c r="Y55" s="737"/>
      <c r="Z55" s="737"/>
      <c r="AA55" s="737"/>
      <c r="AB55" s="737"/>
      <c r="AC55" s="737"/>
      <c r="AD55" s="1497" t="s">
        <v>453</v>
      </c>
      <c r="AE55" s="1441"/>
      <c r="AG55" s="398"/>
      <c r="AH55" s="398"/>
      <c r="AI55" s="398"/>
      <c r="AJ55" s="398"/>
      <c r="AK55" s="398"/>
      <c r="AL55" s="398"/>
      <c r="AM55" s="398"/>
      <c r="AN55" s="398"/>
      <c r="AO55" s="398"/>
      <c r="AP55" s="398"/>
      <c r="AQ55" s="398"/>
      <c r="AR55" s="398"/>
      <c r="AS55" s="398"/>
      <c r="AT55" s="398"/>
      <c r="AU55" s="398"/>
      <c r="AV55" s="398"/>
      <c r="AW55" s="398"/>
    </row>
    <row r="56" spans="1:49" s="285" customFormat="1" ht="18" customHeight="1" x14ac:dyDescent="0.2">
      <c r="A56" s="315" t="s">
        <v>103</v>
      </c>
      <c r="B56" s="1486" t="s">
        <v>464</v>
      </c>
      <c r="C56" s="1487"/>
      <c r="D56" s="292"/>
      <c r="E56" s="1425" t="s">
        <v>465</v>
      </c>
      <c r="F56" s="1425"/>
      <c r="G56" s="1425"/>
      <c r="H56" s="1425" t="s">
        <v>473</v>
      </c>
      <c r="I56" s="1425"/>
      <c r="J56" s="1425"/>
      <c r="K56" s="1425"/>
      <c r="L56" s="1425"/>
      <c r="M56" s="1425"/>
      <c r="N56" s="1425"/>
      <c r="O56" s="1425"/>
      <c r="P56" s="1425"/>
      <c r="Q56" s="287"/>
      <c r="R56" s="756"/>
      <c r="S56" s="1425" t="s">
        <v>465</v>
      </c>
      <c r="T56" s="1425"/>
      <c r="U56" s="1425"/>
      <c r="V56" s="1426" t="s">
        <v>1048</v>
      </c>
      <c r="W56" s="1427"/>
      <c r="X56" s="1427"/>
      <c r="Y56" s="1427"/>
      <c r="Z56" s="1427"/>
      <c r="AA56" s="1427"/>
      <c r="AB56" s="1427"/>
      <c r="AC56" s="1427"/>
      <c r="AD56" s="1428"/>
      <c r="AE56" s="757"/>
      <c r="AG56" s="398"/>
      <c r="AH56" s="398"/>
      <c r="AI56" s="398"/>
      <c r="AJ56" s="398"/>
      <c r="AK56" s="398"/>
      <c r="AL56" s="398"/>
      <c r="AM56" s="398"/>
      <c r="AN56" s="398"/>
      <c r="AO56" s="398"/>
      <c r="AP56" s="398"/>
      <c r="AQ56" s="398"/>
      <c r="AR56" s="398"/>
      <c r="AS56" s="398"/>
      <c r="AT56" s="398"/>
      <c r="AU56" s="398"/>
      <c r="AV56" s="398"/>
      <c r="AW56" s="398"/>
    </row>
    <row r="57" spans="1:49" s="285" customFormat="1" ht="18" customHeight="1" x14ac:dyDescent="0.2">
      <c r="B57" s="1487"/>
      <c r="C57" s="1487"/>
      <c r="D57" s="292"/>
      <c r="E57" s="1425"/>
      <c r="F57" s="1425"/>
      <c r="G57" s="1425"/>
      <c r="H57" s="1425" t="s">
        <v>415</v>
      </c>
      <c r="I57" s="1425"/>
      <c r="J57" s="1425"/>
      <c r="K57" s="1425"/>
      <c r="L57" s="1425" t="s">
        <v>416</v>
      </c>
      <c r="M57" s="1425"/>
      <c r="N57" s="1425"/>
      <c r="O57" s="1425"/>
      <c r="P57" s="1425"/>
      <c r="Q57" s="316"/>
      <c r="R57" s="758"/>
      <c r="S57" s="1425"/>
      <c r="T57" s="1425"/>
      <c r="U57" s="1425"/>
      <c r="V57" s="1425" t="s">
        <v>415</v>
      </c>
      <c r="W57" s="1425"/>
      <c r="X57" s="1425"/>
      <c r="Y57" s="1425"/>
      <c r="Z57" s="1425" t="s">
        <v>416</v>
      </c>
      <c r="AA57" s="1425"/>
      <c r="AB57" s="1425"/>
      <c r="AC57" s="1425"/>
      <c r="AD57" s="1425"/>
      <c r="AE57" s="757"/>
      <c r="AG57" s="398"/>
      <c r="AH57" s="398"/>
      <c r="AI57" s="398"/>
      <c r="AJ57" s="398"/>
      <c r="AK57" s="398"/>
      <c r="AL57" s="398"/>
      <c r="AM57" s="398"/>
      <c r="AN57" s="398"/>
      <c r="AO57" s="398"/>
      <c r="AP57" s="398"/>
      <c r="AQ57" s="398"/>
      <c r="AR57" s="398"/>
      <c r="AS57" s="398"/>
      <c r="AT57" s="398"/>
      <c r="AU57" s="398"/>
      <c r="AV57" s="398"/>
      <c r="AW57" s="398"/>
    </row>
    <row r="58" spans="1:49" s="285" customFormat="1" ht="18" customHeight="1" x14ac:dyDescent="0.2">
      <c r="A58" s="290"/>
      <c r="B58" s="1487"/>
      <c r="C58" s="1487"/>
      <c r="D58" s="292"/>
      <c r="E58" s="1425"/>
      <c r="F58" s="1425"/>
      <c r="G58" s="1425"/>
      <c r="H58" s="1186"/>
      <c r="I58" s="1422" t="s">
        <v>475</v>
      </c>
      <c r="J58" s="1423"/>
      <c r="K58" s="1187" t="s">
        <v>1049</v>
      </c>
      <c r="L58" s="1424"/>
      <c r="M58" s="1424"/>
      <c r="N58" s="1422" t="s">
        <v>476</v>
      </c>
      <c r="O58" s="1423"/>
      <c r="P58" s="1187" t="s">
        <v>1049</v>
      </c>
      <c r="Q58" s="287"/>
      <c r="R58" s="759" t="str">
        <f>IF(SUM(R59:R61)=0,"",SUM(R59:R61))</f>
        <v/>
      </c>
      <c r="S58" s="1425"/>
      <c r="T58" s="1425"/>
      <c r="U58" s="1425"/>
      <c r="V58" s="1186"/>
      <c r="W58" s="1422" t="s">
        <v>475</v>
      </c>
      <c r="X58" s="1423"/>
      <c r="Y58" s="1187" t="s">
        <v>1049</v>
      </c>
      <c r="Z58" s="1424"/>
      <c r="AA58" s="1424"/>
      <c r="AB58" s="1422" t="s">
        <v>475</v>
      </c>
      <c r="AC58" s="1423"/>
      <c r="AD58" s="1187" t="s">
        <v>1049</v>
      </c>
      <c r="AE58" s="757"/>
      <c r="AG58" s="398"/>
      <c r="AH58" s="398"/>
      <c r="AI58" s="398"/>
      <c r="AJ58" s="398"/>
      <c r="AK58" s="398"/>
      <c r="AL58" s="398"/>
      <c r="AM58" s="398"/>
      <c r="AN58" s="398"/>
      <c r="AO58" s="398"/>
      <c r="AP58" s="398"/>
      <c r="AQ58" s="398"/>
      <c r="AR58" s="398"/>
      <c r="AS58" s="398"/>
      <c r="AT58" s="398"/>
      <c r="AU58" s="398"/>
      <c r="AV58" s="398"/>
      <c r="AW58" s="398"/>
    </row>
    <row r="59" spans="1:49" s="285" customFormat="1" ht="25.5" customHeight="1" x14ac:dyDescent="0.2">
      <c r="A59" s="290"/>
      <c r="B59" s="314"/>
      <c r="C59" s="314"/>
      <c r="D59" s="292"/>
      <c r="E59" s="1431" t="s">
        <v>466</v>
      </c>
      <c r="F59" s="1431"/>
      <c r="G59" s="1431"/>
      <c r="H59" s="856" t="s">
        <v>452</v>
      </c>
      <c r="I59" s="1504"/>
      <c r="J59" s="1504"/>
      <c r="K59" s="1154"/>
      <c r="L59" s="1460" t="s">
        <v>452</v>
      </c>
      <c r="M59" s="1489"/>
      <c r="N59" s="1490"/>
      <c r="O59" s="1490"/>
      <c r="P59" s="1154"/>
      <c r="Q59" s="287"/>
      <c r="R59" s="760"/>
      <c r="S59" s="1431" t="s">
        <v>466</v>
      </c>
      <c r="T59" s="1431"/>
      <c r="U59" s="1431"/>
      <c r="V59" s="856" t="s">
        <v>452</v>
      </c>
      <c r="W59" s="1429"/>
      <c r="X59" s="1430"/>
      <c r="Y59" s="1154"/>
      <c r="Z59" s="1418" t="s">
        <v>452</v>
      </c>
      <c r="AA59" s="1419"/>
      <c r="AB59" s="1420"/>
      <c r="AC59" s="1421"/>
      <c r="AD59" s="1154"/>
      <c r="AE59" s="757"/>
      <c r="AG59" s="398"/>
      <c r="AH59" s="398"/>
      <c r="AI59" s="398"/>
      <c r="AJ59" s="398"/>
      <c r="AK59" s="398"/>
      <c r="AL59" s="398"/>
      <c r="AM59" s="398"/>
      <c r="AN59" s="398"/>
      <c r="AO59" s="398"/>
      <c r="AP59" s="398"/>
      <c r="AQ59" s="398"/>
      <c r="AR59" s="398"/>
      <c r="AS59" s="398"/>
      <c r="AT59" s="398"/>
      <c r="AU59" s="398"/>
      <c r="AV59" s="398"/>
      <c r="AW59" s="398"/>
    </row>
    <row r="60" spans="1:49" s="285" customFormat="1" ht="18" customHeight="1" x14ac:dyDescent="0.2">
      <c r="A60" s="290"/>
      <c r="B60" s="314"/>
      <c r="C60" s="314"/>
      <c r="D60" s="292"/>
      <c r="E60" s="1431" t="s">
        <v>467</v>
      </c>
      <c r="F60" s="1431"/>
      <c r="G60" s="1431"/>
      <c r="H60" s="856" t="s">
        <v>452</v>
      </c>
      <c r="I60" s="1490">
        <f>SUM(I61:J63)</f>
        <v>0</v>
      </c>
      <c r="J60" s="1490"/>
      <c r="K60" s="1154">
        <f>SUM(K61:K63)</f>
        <v>0</v>
      </c>
      <c r="L60" s="1460" t="s">
        <v>452</v>
      </c>
      <c r="M60" s="1489"/>
      <c r="N60" s="1490">
        <f>SUM(N61:O63)</f>
        <v>0</v>
      </c>
      <c r="O60" s="1490"/>
      <c r="P60" s="1154">
        <f>SUM(P61:P63)</f>
        <v>0</v>
      </c>
      <c r="Q60" s="287"/>
      <c r="R60" s="760"/>
      <c r="S60" s="1431" t="s">
        <v>467</v>
      </c>
      <c r="T60" s="1431"/>
      <c r="U60" s="1431"/>
      <c r="V60" s="856" t="s">
        <v>452</v>
      </c>
      <c r="W60" s="1420">
        <f>SUM(W61:X63)</f>
        <v>0</v>
      </c>
      <c r="X60" s="1421"/>
      <c r="Y60" s="1154">
        <f>SUM(Y61:Y63)</f>
        <v>0</v>
      </c>
      <c r="Z60" s="1418" t="s">
        <v>452</v>
      </c>
      <c r="AA60" s="1419"/>
      <c r="AB60" s="1420">
        <f>SUM(AB61:AC63)</f>
        <v>0</v>
      </c>
      <c r="AC60" s="1421"/>
      <c r="AD60" s="1154">
        <f>SUM(AD61:AD63)</f>
        <v>0</v>
      </c>
      <c r="AE60" s="757"/>
      <c r="AG60" s="398"/>
      <c r="AH60" s="398"/>
      <c r="AI60" s="398"/>
      <c r="AJ60" s="398"/>
      <c r="AK60" s="398"/>
      <c r="AL60" s="398"/>
      <c r="AM60" s="398"/>
      <c r="AN60" s="398"/>
      <c r="AO60" s="398"/>
      <c r="AP60" s="398"/>
      <c r="AQ60" s="398"/>
      <c r="AR60" s="398"/>
      <c r="AS60" s="398"/>
      <c r="AT60" s="398"/>
      <c r="AU60" s="398"/>
      <c r="AV60" s="398"/>
      <c r="AW60" s="398"/>
    </row>
    <row r="61" spans="1:49" s="285" customFormat="1" ht="18" customHeight="1" x14ac:dyDescent="0.2">
      <c r="A61" s="290"/>
      <c r="B61" s="314"/>
      <c r="C61" s="314"/>
      <c r="D61" s="292"/>
      <c r="E61" s="1431" t="s">
        <v>468</v>
      </c>
      <c r="F61" s="1431"/>
      <c r="G61" s="1431"/>
      <c r="H61" s="856" t="s">
        <v>452</v>
      </c>
      <c r="I61" s="1490"/>
      <c r="J61" s="1490"/>
      <c r="K61" s="1154"/>
      <c r="L61" s="1460" t="s">
        <v>452</v>
      </c>
      <c r="M61" s="1489"/>
      <c r="N61" s="1490"/>
      <c r="O61" s="1490"/>
      <c r="P61" s="1154"/>
      <c r="Q61" s="287"/>
      <c r="R61" s="760"/>
      <c r="S61" s="1431" t="s">
        <v>474</v>
      </c>
      <c r="T61" s="1431"/>
      <c r="U61" s="1431"/>
      <c r="V61" s="856" t="s">
        <v>452</v>
      </c>
      <c r="W61" s="1420"/>
      <c r="X61" s="1421"/>
      <c r="Y61" s="1154"/>
      <c r="Z61" s="1418" t="s">
        <v>452</v>
      </c>
      <c r="AA61" s="1419"/>
      <c r="AB61" s="1420"/>
      <c r="AC61" s="1421"/>
      <c r="AD61" s="1154"/>
      <c r="AE61" s="757"/>
      <c r="AG61" s="398"/>
      <c r="AH61" s="398"/>
      <c r="AI61" s="398"/>
      <c r="AJ61" s="398"/>
      <c r="AK61" s="398"/>
      <c r="AL61" s="398"/>
      <c r="AM61" s="398"/>
      <c r="AN61" s="398"/>
      <c r="AO61" s="398"/>
      <c r="AP61" s="398"/>
      <c r="AQ61" s="398"/>
      <c r="AR61" s="398"/>
      <c r="AS61" s="398"/>
      <c r="AT61" s="398"/>
      <c r="AU61" s="398"/>
      <c r="AV61" s="398"/>
      <c r="AW61" s="398"/>
    </row>
    <row r="62" spans="1:49" s="285" customFormat="1" ht="18" customHeight="1" x14ac:dyDescent="0.2">
      <c r="A62" s="290"/>
      <c r="B62" s="314"/>
      <c r="C62" s="314"/>
      <c r="D62" s="292"/>
      <c r="E62" s="1431" t="s">
        <v>469</v>
      </c>
      <c r="F62" s="1431"/>
      <c r="G62" s="1431"/>
      <c r="H62" s="856" t="s">
        <v>452</v>
      </c>
      <c r="I62" s="1490"/>
      <c r="J62" s="1490"/>
      <c r="K62" s="1154"/>
      <c r="L62" s="1460" t="s">
        <v>452</v>
      </c>
      <c r="M62" s="1489"/>
      <c r="N62" s="1490"/>
      <c r="O62" s="1490"/>
      <c r="P62" s="1154"/>
      <c r="Q62" s="287"/>
      <c r="R62" s="760"/>
      <c r="S62" s="1431" t="s">
        <v>469</v>
      </c>
      <c r="T62" s="1431"/>
      <c r="U62" s="1431"/>
      <c r="V62" s="856" t="s">
        <v>452</v>
      </c>
      <c r="W62" s="1420"/>
      <c r="X62" s="1421"/>
      <c r="Y62" s="1154"/>
      <c r="Z62" s="1418" t="s">
        <v>452</v>
      </c>
      <c r="AA62" s="1419"/>
      <c r="AB62" s="1420"/>
      <c r="AC62" s="1421"/>
      <c r="AD62" s="1154"/>
      <c r="AE62" s="757"/>
      <c r="AG62" s="398"/>
      <c r="AH62" s="398"/>
      <c r="AI62" s="398"/>
      <c r="AJ62" s="398"/>
      <c r="AK62" s="398"/>
      <c r="AL62" s="398"/>
      <c r="AM62" s="398"/>
      <c r="AN62" s="398"/>
      <c r="AO62" s="398"/>
      <c r="AP62" s="398"/>
      <c r="AQ62" s="398"/>
      <c r="AR62" s="398"/>
      <c r="AS62" s="398"/>
      <c r="AT62" s="398"/>
      <c r="AU62" s="398"/>
      <c r="AV62" s="398"/>
      <c r="AW62" s="398"/>
    </row>
    <row r="63" spans="1:49" s="285" customFormat="1" ht="18" customHeight="1" x14ac:dyDescent="0.2">
      <c r="A63" s="290"/>
      <c r="B63" s="314"/>
      <c r="C63" s="314"/>
      <c r="D63" s="292"/>
      <c r="E63" s="1431" t="s">
        <v>470</v>
      </c>
      <c r="F63" s="1431"/>
      <c r="G63" s="1431"/>
      <c r="H63" s="856" t="s">
        <v>452</v>
      </c>
      <c r="I63" s="1490"/>
      <c r="J63" s="1490"/>
      <c r="K63" s="1154"/>
      <c r="L63" s="1460" t="s">
        <v>452</v>
      </c>
      <c r="M63" s="1489"/>
      <c r="N63" s="1490"/>
      <c r="O63" s="1490"/>
      <c r="P63" s="1154"/>
      <c r="Q63" s="287"/>
      <c r="R63" s="759" t="str">
        <f>IF(SUM(R59:R62)=0,"",SUM(R59:R62))</f>
        <v/>
      </c>
      <c r="S63" s="1431" t="s">
        <v>470</v>
      </c>
      <c r="T63" s="1431"/>
      <c r="U63" s="1431"/>
      <c r="V63" s="856" t="s">
        <v>452</v>
      </c>
      <c r="W63" s="1420"/>
      <c r="X63" s="1421"/>
      <c r="Y63" s="1154"/>
      <c r="Z63" s="1418" t="s">
        <v>452</v>
      </c>
      <c r="AA63" s="1419"/>
      <c r="AB63" s="1420"/>
      <c r="AC63" s="1421"/>
      <c r="AD63" s="1154"/>
      <c r="AE63" s="757"/>
      <c r="AG63" s="398"/>
      <c r="AH63" s="398"/>
      <c r="AI63" s="398"/>
      <c r="AJ63" s="398"/>
      <c r="AK63" s="398"/>
      <c r="AL63" s="398"/>
      <c r="AM63" s="398"/>
      <c r="AN63" s="398"/>
      <c r="AO63" s="398"/>
      <c r="AP63" s="398"/>
      <c r="AQ63" s="398"/>
      <c r="AR63" s="398"/>
      <c r="AS63" s="398"/>
      <c r="AT63" s="398"/>
      <c r="AU63" s="398"/>
      <c r="AV63" s="398"/>
      <c r="AW63" s="398"/>
    </row>
    <row r="64" spans="1:49" s="285" customFormat="1" ht="18" customHeight="1" x14ac:dyDescent="0.2">
      <c r="A64" s="290"/>
      <c r="B64" s="314"/>
      <c r="C64" s="314"/>
      <c r="D64" s="295"/>
      <c r="E64" s="1431" t="s">
        <v>451</v>
      </c>
      <c r="F64" s="1431"/>
      <c r="G64" s="1431"/>
      <c r="H64" s="850"/>
      <c r="I64" s="1434">
        <f>SUM(I59,I60)</f>
        <v>0</v>
      </c>
      <c r="J64" s="1435"/>
      <c r="K64" s="860">
        <f>SUM(K59,K60)</f>
        <v>0</v>
      </c>
      <c r="L64" s="1432"/>
      <c r="M64" s="1433"/>
      <c r="N64" s="1434">
        <f>SUM(N59:O60)</f>
        <v>0</v>
      </c>
      <c r="O64" s="1435"/>
      <c r="P64" s="860">
        <f>SUM(P59:P60)</f>
        <v>0</v>
      </c>
      <c r="Q64" s="849"/>
      <c r="R64" s="859"/>
      <c r="S64" s="1431" t="s">
        <v>451</v>
      </c>
      <c r="T64" s="1431"/>
      <c r="U64" s="1431"/>
      <c r="V64" s="850"/>
      <c r="W64" s="1434">
        <f>SUM(W59,W60)</f>
        <v>0</v>
      </c>
      <c r="X64" s="1435"/>
      <c r="Y64" s="860">
        <f>SUM(Y59,Y60)</f>
        <v>0</v>
      </c>
      <c r="Z64" s="1432"/>
      <c r="AA64" s="1433"/>
      <c r="AB64" s="1434">
        <f>SUM(AB59:AC60)</f>
        <v>0</v>
      </c>
      <c r="AC64" s="1435"/>
      <c r="AD64" s="860">
        <f>SUM(AD59:AD60)</f>
        <v>0</v>
      </c>
      <c r="AE64" s="757"/>
      <c r="AG64" s="398"/>
      <c r="AH64" s="398"/>
      <c r="AI64" s="398"/>
      <c r="AJ64" s="398"/>
      <c r="AK64" s="398"/>
      <c r="AL64" s="398"/>
      <c r="AM64" s="398"/>
      <c r="AN64" s="398"/>
      <c r="AO64" s="398"/>
      <c r="AP64" s="398"/>
      <c r="AQ64" s="398"/>
      <c r="AR64" s="398"/>
      <c r="AS64" s="398"/>
      <c r="AT64" s="398"/>
      <c r="AU64" s="398"/>
      <c r="AV64" s="398"/>
      <c r="AW64" s="398"/>
    </row>
    <row r="65" spans="1:49" s="285" customFormat="1" ht="18" customHeight="1" x14ac:dyDescent="0.2">
      <c r="A65" s="290"/>
      <c r="B65" s="314"/>
      <c r="C65" s="314"/>
      <c r="D65" s="292"/>
      <c r="G65" s="287"/>
      <c r="H65" s="973" t="s">
        <v>457</v>
      </c>
      <c r="I65" s="317"/>
      <c r="J65" s="287"/>
      <c r="K65" s="287"/>
      <c r="L65" s="287"/>
      <c r="M65" s="287"/>
      <c r="N65" s="287"/>
      <c r="O65" s="287"/>
      <c r="P65" s="287"/>
      <c r="Q65" s="287"/>
      <c r="R65" s="756"/>
      <c r="U65" s="621"/>
      <c r="V65" s="973" t="s">
        <v>457</v>
      </c>
      <c r="W65" s="317"/>
      <c r="X65" s="621"/>
      <c r="Y65" s="621"/>
      <c r="Z65" s="621"/>
      <c r="AA65" s="621"/>
      <c r="AB65" s="621"/>
      <c r="AC65" s="621"/>
      <c r="AD65" s="621"/>
      <c r="AE65" s="757"/>
      <c r="AG65" s="398"/>
      <c r="AH65" s="398"/>
      <c r="AI65" s="398"/>
      <c r="AJ65" s="398"/>
      <c r="AK65" s="398"/>
      <c r="AL65" s="398"/>
      <c r="AM65" s="398"/>
      <c r="AN65" s="398"/>
      <c r="AO65" s="398"/>
      <c r="AP65" s="398"/>
      <c r="AQ65" s="398"/>
      <c r="AR65" s="398"/>
      <c r="AS65" s="398"/>
      <c r="AT65" s="398"/>
      <c r="AU65" s="398"/>
      <c r="AV65" s="398"/>
      <c r="AW65" s="398"/>
    </row>
    <row r="66" spans="1:49" s="285" customFormat="1" ht="18" customHeight="1" x14ac:dyDescent="0.2">
      <c r="A66" s="290"/>
      <c r="B66" s="314"/>
      <c r="C66" s="314"/>
      <c r="D66" s="292"/>
      <c r="E66" s="1501" t="s">
        <v>471</v>
      </c>
      <c r="F66" s="1502"/>
      <c r="G66" s="287"/>
      <c r="H66" s="1156">
        <v>1990</v>
      </c>
      <c r="I66" s="287"/>
      <c r="J66" s="1157">
        <v>2030</v>
      </c>
      <c r="K66" s="287"/>
      <c r="L66" s="1158">
        <f>J66-H66+1</f>
        <v>41</v>
      </c>
      <c r="M66" s="287" t="s">
        <v>472</v>
      </c>
      <c r="N66" s="287"/>
      <c r="O66" s="287"/>
      <c r="P66" s="287"/>
      <c r="Q66" s="287"/>
      <c r="R66" s="756"/>
      <c r="S66" s="1501" t="s">
        <v>471</v>
      </c>
      <c r="T66" s="1503"/>
      <c r="U66" s="621"/>
      <c r="V66" s="1156">
        <v>1990</v>
      </c>
      <c r="W66" s="621"/>
      <c r="X66" s="1157">
        <v>2016</v>
      </c>
      <c r="Y66" s="621"/>
      <c r="Z66" s="1158">
        <f>X66-V66+1</f>
        <v>27</v>
      </c>
      <c r="AA66" s="621" t="s">
        <v>472</v>
      </c>
      <c r="AB66" s="621"/>
      <c r="AC66" s="621"/>
      <c r="AD66" s="621"/>
      <c r="AE66" s="757"/>
      <c r="AG66" s="398"/>
      <c r="AH66" s="398"/>
      <c r="AI66" s="398"/>
      <c r="AJ66" s="398"/>
      <c r="AK66" s="398"/>
      <c r="AL66" s="398"/>
      <c r="AM66" s="398"/>
      <c r="AN66" s="398"/>
      <c r="AO66" s="398"/>
      <c r="AP66" s="398"/>
      <c r="AQ66" s="398"/>
      <c r="AR66" s="398"/>
      <c r="AS66" s="398"/>
      <c r="AT66" s="398"/>
      <c r="AU66" s="398"/>
      <c r="AV66" s="398"/>
      <c r="AW66" s="398"/>
    </row>
    <row r="67" spans="1:49" s="285" customFormat="1" ht="9" customHeight="1" thickBot="1" x14ac:dyDescent="0.25">
      <c r="A67" s="290"/>
      <c r="B67" s="314"/>
      <c r="C67" s="314"/>
      <c r="D67" s="292"/>
      <c r="E67" s="622"/>
      <c r="F67" s="751"/>
      <c r="G67" s="621"/>
      <c r="H67" s="752"/>
      <c r="I67" s="621"/>
      <c r="J67" s="265"/>
      <c r="K67" s="621"/>
      <c r="L67" s="265"/>
      <c r="M67" s="621"/>
      <c r="N67" s="621"/>
      <c r="O67" s="621"/>
      <c r="P67" s="621"/>
      <c r="Q67" s="621"/>
      <c r="R67" s="761"/>
      <c r="S67" s="762"/>
      <c r="T67" s="763"/>
      <c r="U67" s="764"/>
      <c r="V67" s="765"/>
      <c r="W67" s="764"/>
      <c r="X67" s="766"/>
      <c r="Y67" s="764"/>
      <c r="Z67" s="766"/>
      <c r="AA67" s="764"/>
      <c r="AB67" s="764"/>
      <c r="AC67" s="764"/>
      <c r="AD67" s="764"/>
      <c r="AE67" s="767"/>
      <c r="AG67" s="398"/>
      <c r="AH67" s="398"/>
      <c r="AI67" s="398"/>
      <c r="AJ67" s="398"/>
      <c r="AK67" s="398"/>
      <c r="AL67" s="398"/>
      <c r="AM67" s="398"/>
      <c r="AN67" s="398"/>
      <c r="AO67" s="398"/>
      <c r="AP67" s="398"/>
      <c r="AQ67" s="398"/>
      <c r="AR67" s="398"/>
      <c r="AS67" s="398"/>
      <c r="AT67" s="398"/>
      <c r="AU67" s="398"/>
      <c r="AV67" s="398"/>
      <c r="AW67" s="398"/>
    </row>
    <row r="68" spans="1:49" s="285" customFormat="1" ht="18" customHeight="1" x14ac:dyDescent="0.2">
      <c r="A68" s="290"/>
      <c r="B68" s="314"/>
      <c r="C68" s="314"/>
      <c r="D68" s="292"/>
      <c r="E68" s="287"/>
      <c r="F68" s="287"/>
      <c r="G68" s="287"/>
      <c r="H68" s="287"/>
      <c r="I68" s="317"/>
      <c r="J68" s="287"/>
      <c r="K68" s="287"/>
      <c r="L68" s="287"/>
      <c r="M68" s="287"/>
      <c r="N68" s="287"/>
      <c r="O68" s="287"/>
      <c r="P68" s="287"/>
      <c r="Q68" s="287"/>
      <c r="R68" s="287"/>
      <c r="S68" s="287"/>
      <c r="T68" s="284"/>
      <c r="U68" s="284"/>
      <c r="V68" s="284"/>
      <c r="W68" s="284"/>
      <c r="X68" s="284"/>
      <c r="AG68" s="398"/>
      <c r="AH68" s="398"/>
      <c r="AI68" s="398"/>
      <c r="AJ68" s="398"/>
      <c r="AK68" s="398"/>
      <c r="AL68" s="398"/>
      <c r="AM68" s="398"/>
      <c r="AN68" s="398"/>
      <c r="AO68" s="398"/>
      <c r="AP68" s="398"/>
      <c r="AQ68" s="398"/>
      <c r="AR68" s="398"/>
      <c r="AS68" s="398"/>
      <c r="AT68" s="398"/>
      <c r="AU68" s="398"/>
      <c r="AV68" s="398"/>
      <c r="AW68" s="398"/>
    </row>
    <row r="69" spans="1:49" s="285" customFormat="1" ht="18" customHeight="1" x14ac:dyDescent="0.2">
      <c r="A69" s="290"/>
      <c r="B69" s="287"/>
      <c r="C69" s="287"/>
      <c r="D69" s="292"/>
      <c r="E69" s="1405"/>
      <c r="F69" s="1406"/>
      <c r="G69" s="1406"/>
      <c r="H69" s="1406"/>
      <c r="I69" s="1406"/>
      <c r="J69" s="1406"/>
      <c r="K69" s="1406"/>
      <c r="L69" s="1406"/>
      <c r="M69" s="1406"/>
      <c r="N69" s="1406"/>
      <c r="O69" s="1406"/>
      <c r="P69" s="1406"/>
      <c r="Q69" s="1406"/>
      <c r="R69" s="1406"/>
      <c r="S69" s="1406"/>
      <c r="T69" s="1406"/>
      <c r="U69" s="1407"/>
      <c r="V69" s="284"/>
      <c r="W69" s="284"/>
      <c r="X69" s="284"/>
      <c r="AG69" s="398"/>
      <c r="AH69" s="398"/>
      <c r="AI69" s="398"/>
      <c r="AJ69" s="398"/>
      <c r="AK69" s="398"/>
      <c r="AL69" s="398"/>
      <c r="AM69" s="398"/>
      <c r="AN69" s="398"/>
      <c r="AO69" s="398"/>
      <c r="AP69" s="398"/>
      <c r="AQ69" s="398"/>
      <c r="AR69" s="398"/>
      <c r="AS69" s="398"/>
      <c r="AT69" s="398"/>
      <c r="AU69" s="398"/>
      <c r="AV69" s="398"/>
      <c r="AW69" s="398"/>
    </row>
    <row r="70" spans="1:49" s="285" customFormat="1" ht="18" customHeight="1" x14ac:dyDescent="0.2">
      <c r="A70" s="290"/>
      <c r="B70" s="287"/>
      <c r="C70" s="287"/>
      <c r="D70" s="292"/>
      <c r="E70" s="1408"/>
      <c r="F70" s="1409"/>
      <c r="G70" s="1409"/>
      <c r="H70" s="1409"/>
      <c r="I70" s="1409"/>
      <c r="J70" s="1409"/>
      <c r="K70" s="1409"/>
      <c r="L70" s="1409"/>
      <c r="M70" s="1409"/>
      <c r="N70" s="1409"/>
      <c r="O70" s="1409"/>
      <c r="P70" s="1409"/>
      <c r="Q70" s="1409"/>
      <c r="R70" s="1409"/>
      <c r="S70" s="1409"/>
      <c r="T70" s="1409"/>
      <c r="U70" s="1410"/>
      <c r="V70" s="293" t="str">
        <f>CONCATENATE(TEXT(700-LEN(E69), "#")," символов")</f>
        <v>700 символов</v>
      </c>
      <c r="W70" s="284"/>
      <c r="X70" s="284"/>
      <c r="AG70" s="398"/>
      <c r="AH70" s="398"/>
      <c r="AI70" s="398"/>
      <c r="AJ70" s="398"/>
      <c r="AK70" s="398"/>
      <c r="AL70" s="398"/>
      <c r="AM70" s="398"/>
      <c r="AN70" s="398"/>
      <c r="AO70" s="398"/>
      <c r="AP70" s="398"/>
      <c r="AQ70" s="398"/>
      <c r="AR70" s="398"/>
      <c r="AS70" s="398"/>
      <c r="AT70" s="398"/>
      <c r="AU70" s="398"/>
      <c r="AV70" s="398"/>
      <c r="AW70" s="398"/>
    </row>
    <row r="71" spans="1:49" s="285" customFormat="1" ht="18" customHeight="1" x14ac:dyDescent="0.2">
      <c r="A71" s="290"/>
      <c r="B71" s="314"/>
      <c r="C71" s="314"/>
      <c r="D71" s="292"/>
      <c r="E71" s="287"/>
      <c r="F71" s="287"/>
      <c r="G71" s="287"/>
      <c r="H71" s="287"/>
      <c r="I71" s="287"/>
      <c r="J71" s="287"/>
      <c r="K71" s="287"/>
      <c r="L71" s="287"/>
      <c r="M71" s="287"/>
      <c r="N71" s="287"/>
      <c r="O71" s="287"/>
      <c r="P71" s="287"/>
      <c r="Q71" s="287"/>
      <c r="R71" s="287"/>
      <c r="S71" s="287"/>
      <c r="T71" s="284"/>
      <c r="U71" s="284"/>
      <c r="V71" s="284"/>
      <c r="W71" s="284"/>
      <c r="X71" s="284"/>
      <c r="AG71" s="398"/>
      <c r="AH71" s="398"/>
      <c r="AI71" s="398"/>
      <c r="AJ71" s="398"/>
      <c r="AK71" s="398"/>
      <c r="AL71" s="398"/>
      <c r="AM71" s="398"/>
      <c r="AN71" s="398"/>
      <c r="AO71" s="398"/>
      <c r="AP71" s="398"/>
      <c r="AQ71" s="398"/>
      <c r="AR71" s="398"/>
      <c r="AS71" s="398"/>
      <c r="AT71" s="398"/>
      <c r="AU71" s="398"/>
      <c r="AV71" s="398"/>
      <c r="AW71" s="398"/>
    </row>
    <row r="72" spans="1:49" s="276" customFormat="1" ht="18" customHeight="1" x14ac:dyDescent="0.2">
      <c r="A72" s="271"/>
      <c r="B72" s="272"/>
      <c r="C72" s="272"/>
      <c r="D72" s="272"/>
      <c r="E72" s="244"/>
      <c r="F72" s="273"/>
      <c r="G72" s="273"/>
      <c r="H72" s="273"/>
      <c r="I72" s="273"/>
      <c r="J72" s="273"/>
      <c r="K72" s="273"/>
      <c r="L72" s="273"/>
      <c r="M72" s="273"/>
      <c r="N72" s="273"/>
      <c r="O72" s="274"/>
      <c r="P72" s="274"/>
      <c r="Q72" s="274"/>
      <c r="R72" s="274"/>
      <c r="S72" s="274"/>
      <c r="T72" s="275"/>
      <c r="U72" s="275"/>
      <c r="V72" s="275"/>
      <c r="W72" s="275"/>
      <c r="X72" s="275"/>
    </row>
    <row r="73" spans="1:49" s="276" customFormat="1" ht="18" customHeight="1" x14ac:dyDescent="0.2">
      <c r="A73" s="318" t="s">
        <v>105</v>
      </c>
      <c r="B73" s="1498" t="s">
        <v>477</v>
      </c>
      <c r="C73" s="1498"/>
      <c r="D73" s="319"/>
      <c r="E73" s="1405"/>
      <c r="F73" s="1406"/>
      <c r="G73" s="1406"/>
      <c r="H73" s="1406"/>
      <c r="I73" s="1406"/>
      <c r="J73" s="1406"/>
      <c r="K73" s="1406"/>
      <c r="L73" s="1406"/>
      <c r="M73" s="1406"/>
      <c r="N73" s="1406"/>
      <c r="O73" s="1406"/>
      <c r="P73" s="1406"/>
      <c r="Q73" s="1406"/>
      <c r="R73" s="1406"/>
      <c r="S73" s="1406"/>
      <c r="T73" s="1406"/>
      <c r="U73" s="1407"/>
      <c r="V73" s="275"/>
      <c r="W73" s="275"/>
      <c r="X73" s="275"/>
    </row>
    <row r="74" spans="1:49" s="276" customFormat="1" ht="18" customHeight="1" x14ac:dyDescent="0.2">
      <c r="A74" s="311"/>
      <c r="B74" s="1498"/>
      <c r="C74" s="1498"/>
      <c r="D74" s="320"/>
      <c r="E74" s="1408"/>
      <c r="F74" s="1409"/>
      <c r="G74" s="1409"/>
      <c r="H74" s="1409"/>
      <c r="I74" s="1409"/>
      <c r="J74" s="1409"/>
      <c r="K74" s="1409"/>
      <c r="L74" s="1409"/>
      <c r="M74" s="1409"/>
      <c r="N74" s="1409"/>
      <c r="O74" s="1409"/>
      <c r="P74" s="1409"/>
      <c r="Q74" s="1409"/>
      <c r="R74" s="1409"/>
      <c r="S74" s="1409"/>
      <c r="T74" s="1409"/>
      <c r="U74" s="1410"/>
      <c r="V74" s="250" t="str">
        <f>CONCATENATE(TEXT(700-LEN(E73), "#")," символов")</f>
        <v>700 символов</v>
      </c>
      <c r="W74" s="275"/>
      <c r="X74" s="275"/>
    </row>
    <row r="75" spans="1:49" s="276" customFormat="1" ht="18" customHeight="1" thickBot="1" x14ac:dyDescent="0.25">
      <c r="A75" s="311"/>
      <c r="B75" s="623"/>
      <c r="C75" s="623"/>
      <c r="D75" s="320"/>
      <c r="E75" s="310"/>
      <c r="F75" s="310"/>
      <c r="G75" s="310"/>
      <c r="H75" s="310"/>
      <c r="I75" s="310"/>
      <c r="J75" s="310"/>
      <c r="K75" s="310"/>
      <c r="L75" s="310"/>
      <c r="M75" s="310"/>
      <c r="N75" s="310"/>
      <c r="O75" s="310"/>
      <c r="P75" s="310"/>
      <c r="Q75" s="310"/>
      <c r="R75" s="310"/>
      <c r="S75" s="310"/>
      <c r="T75" s="310"/>
      <c r="U75" s="310"/>
      <c r="V75" s="250"/>
      <c r="W75" s="275"/>
      <c r="X75" s="275"/>
    </row>
    <row r="76" spans="1:49" s="276" customFormat="1" ht="18" customHeight="1" x14ac:dyDescent="0.2">
      <c r="A76" s="311"/>
      <c r="B76" s="623"/>
      <c r="C76" s="623"/>
      <c r="D76" s="320"/>
      <c r="E76" s="736" t="s">
        <v>1047</v>
      </c>
      <c r="F76" s="737"/>
      <c r="G76" s="728"/>
      <c r="H76" s="728"/>
      <c r="I76" s="728"/>
      <c r="J76" s="728"/>
      <c r="K76" s="728"/>
      <c r="L76" s="728"/>
      <c r="M76" s="728"/>
      <c r="N76" s="728"/>
      <c r="O76" s="728"/>
      <c r="P76" s="729"/>
      <c r="Q76" s="729"/>
      <c r="R76" s="729"/>
      <c r="S76" s="729"/>
      <c r="T76" s="729"/>
      <c r="U76" s="1413"/>
      <c r="V76" s="1488"/>
      <c r="W76" s="1413" t="s">
        <v>453</v>
      </c>
      <c r="X76" s="1414"/>
    </row>
    <row r="77" spans="1:49" s="276" customFormat="1" ht="18" customHeight="1" x14ac:dyDescent="0.2">
      <c r="A77" s="311"/>
      <c r="B77" s="623"/>
      <c r="C77" s="623"/>
      <c r="D77" s="320"/>
      <c r="E77" s="730"/>
      <c r="F77" s="726"/>
      <c r="G77" s="725"/>
      <c r="H77" s="725"/>
      <c r="I77" s="725"/>
      <c r="J77" s="725"/>
      <c r="K77" s="725"/>
      <c r="L77" s="725"/>
      <c r="M77" s="725"/>
      <c r="N77" s="725"/>
      <c r="O77" s="725"/>
      <c r="P77" s="727"/>
      <c r="Q77" s="727"/>
      <c r="R77" s="727"/>
      <c r="S77" s="727"/>
      <c r="T77" s="727"/>
      <c r="U77" s="726"/>
      <c r="V77" s="293"/>
      <c r="W77" s="726"/>
      <c r="X77" s="731"/>
    </row>
    <row r="78" spans="1:49" s="276" customFormat="1" ht="18" customHeight="1" x14ac:dyDescent="0.2">
      <c r="A78" s="311"/>
      <c r="B78" s="623"/>
      <c r="C78" s="623"/>
      <c r="D78" s="320"/>
      <c r="E78" s="730"/>
      <c r="F78" s="1415"/>
      <c r="G78" s="1415"/>
      <c r="H78" s="1415"/>
      <c r="I78" s="1415"/>
      <c r="J78" s="1415"/>
      <c r="K78" s="1416" t="s">
        <v>478</v>
      </c>
      <c r="L78" s="1416"/>
      <c r="M78" s="726"/>
      <c r="N78" s="1417" t="s">
        <v>479</v>
      </c>
      <c r="O78" s="1417"/>
      <c r="P78" s="1417" t="s">
        <v>480</v>
      </c>
      <c r="Q78" s="1417"/>
      <c r="R78" s="1417" t="s">
        <v>481</v>
      </c>
      <c r="S78" s="1417"/>
      <c r="T78" s="1417" t="s">
        <v>482</v>
      </c>
      <c r="U78" s="1417"/>
      <c r="V78" s="1412" t="s">
        <v>416</v>
      </c>
      <c r="W78" s="1412"/>
      <c r="X78" s="731"/>
      <c r="Y78" s="275"/>
      <c r="Z78" s="275"/>
    </row>
    <row r="79" spans="1:49" s="276" customFormat="1" ht="18" customHeight="1" x14ac:dyDescent="0.2">
      <c r="A79" s="311"/>
      <c r="B79" s="623"/>
      <c r="C79" s="623"/>
      <c r="D79" s="320"/>
      <c r="E79" s="732"/>
      <c r="F79" s="1411" t="s">
        <v>483</v>
      </c>
      <c r="G79" s="1411"/>
      <c r="H79" s="1411"/>
      <c r="I79" s="1411"/>
      <c r="J79" s="1411"/>
      <c r="K79" s="1399"/>
      <c r="L79" s="1399"/>
      <c r="M79" s="726"/>
      <c r="N79" s="1399"/>
      <c r="O79" s="1399"/>
      <c r="P79" s="1399"/>
      <c r="Q79" s="1399"/>
      <c r="R79" s="1399"/>
      <c r="S79" s="1399"/>
      <c r="T79" s="1399"/>
      <c r="U79" s="1399"/>
      <c r="V79" s="1399"/>
      <c r="W79" s="1399"/>
      <c r="X79" s="731"/>
      <c r="Y79" s="275"/>
      <c r="Z79" s="275"/>
    </row>
    <row r="80" spans="1:49" s="276" customFormat="1" ht="18" customHeight="1" x14ac:dyDescent="0.2">
      <c r="A80" s="311"/>
      <c r="B80" s="623"/>
      <c r="C80" s="623"/>
      <c r="D80" s="320"/>
      <c r="E80" s="732"/>
      <c r="F80" s="1411" t="s">
        <v>484</v>
      </c>
      <c r="G80" s="1411"/>
      <c r="H80" s="1411"/>
      <c r="I80" s="1411"/>
      <c r="J80" s="1411"/>
      <c r="K80" s="1399"/>
      <c r="L80" s="1399"/>
      <c r="M80" s="726"/>
      <c r="N80" s="1399"/>
      <c r="O80" s="1399"/>
      <c r="P80" s="1399"/>
      <c r="Q80" s="1399"/>
      <c r="R80" s="1399"/>
      <c r="S80" s="1399"/>
      <c r="T80" s="1399"/>
      <c r="U80" s="1399"/>
      <c r="V80" s="1399"/>
      <c r="W80" s="1399"/>
      <c r="X80" s="731"/>
      <c r="Y80" s="275"/>
      <c r="Z80" s="275"/>
    </row>
    <row r="81" spans="1:26" s="276" customFormat="1" ht="18" customHeight="1" x14ac:dyDescent="0.2">
      <c r="A81" s="311"/>
      <c r="B81" s="623"/>
      <c r="C81" s="623"/>
      <c r="D81" s="320"/>
      <c r="E81" s="732"/>
      <c r="F81" s="1411" t="s">
        <v>485</v>
      </c>
      <c r="G81" s="1411"/>
      <c r="H81" s="1411"/>
      <c r="I81" s="1411"/>
      <c r="J81" s="1411"/>
      <c r="K81" s="1399"/>
      <c r="L81" s="1399"/>
      <c r="M81" s="726"/>
      <c r="N81" s="1399"/>
      <c r="O81" s="1399"/>
      <c r="P81" s="1399"/>
      <c r="Q81" s="1399"/>
      <c r="R81" s="1399"/>
      <c r="S81" s="1399"/>
      <c r="T81" s="1399"/>
      <c r="U81" s="1399"/>
      <c r="V81" s="1399"/>
      <c r="W81" s="1399"/>
      <c r="X81" s="731"/>
      <c r="Y81" s="275"/>
      <c r="Z81" s="275"/>
    </row>
    <row r="82" spans="1:26" s="276" customFormat="1" ht="18" customHeight="1" x14ac:dyDescent="0.2">
      <c r="A82" s="311"/>
      <c r="B82" s="623"/>
      <c r="C82" s="623"/>
      <c r="D82" s="320"/>
      <c r="E82" s="1400" t="s">
        <v>486</v>
      </c>
      <c r="F82" s="1401"/>
      <c r="G82" s="1401"/>
      <c r="H82" s="1401"/>
      <c r="I82" s="1401"/>
      <c r="J82" s="1402"/>
      <c r="K82" s="1399"/>
      <c r="L82" s="1399"/>
      <c r="M82" s="726"/>
      <c r="N82" s="1399"/>
      <c r="O82" s="1399"/>
      <c r="P82" s="1399"/>
      <c r="Q82" s="1399"/>
      <c r="R82" s="1399"/>
      <c r="S82" s="1399"/>
      <c r="T82" s="1399"/>
      <c r="U82" s="1399"/>
      <c r="V82" s="1399"/>
      <c r="W82" s="1399"/>
      <c r="X82" s="731"/>
      <c r="Y82" s="275" t="s">
        <v>94</v>
      </c>
      <c r="Z82" s="275"/>
    </row>
    <row r="83" spans="1:26" s="276" customFormat="1" ht="18" customHeight="1" x14ac:dyDescent="0.2">
      <c r="A83" s="311"/>
      <c r="B83" s="623"/>
      <c r="C83" s="623"/>
      <c r="D83" s="320"/>
      <c r="E83" s="1400" t="s">
        <v>487</v>
      </c>
      <c r="F83" s="1401"/>
      <c r="G83" s="1401"/>
      <c r="H83" s="1401"/>
      <c r="I83" s="1401"/>
      <c r="J83" s="1402"/>
      <c r="K83" s="1399"/>
      <c r="L83" s="1399"/>
      <c r="M83" s="726"/>
      <c r="N83" s="1399"/>
      <c r="O83" s="1399"/>
      <c r="P83" s="1399"/>
      <c r="Q83" s="1399"/>
      <c r="R83" s="1399"/>
      <c r="S83" s="1399"/>
      <c r="T83" s="1399"/>
      <c r="U83" s="1399"/>
      <c r="V83" s="1399"/>
      <c r="W83" s="1399"/>
      <c r="X83" s="731" t="s">
        <v>94</v>
      </c>
      <c r="Y83" s="275"/>
      <c r="Z83" s="275"/>
    </row>
    <row r="84" spans="1:26" s="276" customFormat="1" ht="18" customHeight="1" x14ac:dyDescent="0.2">
      <c r="A84" s="311"/>
      <c r="B84" s="623"/>
      <c r="C84" s="623"/>
      <c r="D84" s="320"/>
      <c r="E84" s="732"/>
      <c r="F84" s="1411" t="s">
        <v>488</v>
      </c>
      <c r="G84" s="1411"/>
      <c r="H84" s="1411"/>
      <c r="I84" s="1411"/>
      <c r="J84" s="1411"/>
      <c r="K84" s="1399"/>
      <c r="L84" s="1399"/>
      <c r="M84" s="726" t="s">
        <v>94</v>
      </c>
      <c r="N84" s="1399"/>
      <c r="O84" s="1399"/>
      <c r="P84" s="1399"/>
      <c r="Q84" s="1399"/>
      <c r="R84" s="1399"/>
      <c r="S84" s="1399"/>
      <c r="T84" s="1399"/>
      <c r="U84" s="1399"/>
      <c r="V84" s="1399"/>
      <c r="W84" s="1399"/>
      <c r="X84" s="731"/>
      <c r="Y84" s="275"/>
      <c r="Z84" s="275"/>
    </row>
    <row r="85" spans="1:26" s="276" customFormat="1" ht="18" customHeight="1" x14ac:dyDescent="0.2">
      <c r="A85" s="311"/>
      <c r="B85" s="623"/>
      <c r="C85" s="623"/>
      <c r="D85" s="320"/>
      <c r="E85" s="732"/>
      <c r="F85" s="1411" t="s">
        <v>489</v>
      </c>
      <c r="G85" s="1411"/>
      <c r="H85" s="1411"/>
      <c r="I85" s="1411"/>
      <c r="J85" s="1411"/>
      <c r="K85" s="1399"/>
      <c r="L85" s="1399"/>
      <c r="M85" s="726"/>
      <c r="N85" s="1399"/>
      <c r="O85" s="1399"/>
      <c r="P85" s="1399"/>
      <c r="Q85" s="1399"/>
      <c r="R85" s="1399"/>
      <c r="S85" s="1399"/>
      <c r="T85" s="1399"/>
      <c r="U85" s="1399"/>
      <c r="V85" s="1399"/>
      <c r="W85" s="1399"/>
      <c r="X85" s="731" t="s">
        <v>94</v>
      </c>
      <c r="Y85" s="275" t="s">
        <v>94</v>
      </c>
      <c r="Z85" s="275"/>
    </row>
    <row r="86" spans="1:26" s="276" customFormat="1" ht="18" customHeight="1" x14ac:dyDescent="0.2">
      <c r="A86" s="311"/>
      <c r="B86" s="623"/>
      <c r="C86" s="623"/>
      <c r="D86" s="320"/>
      <c r="E86" s="1400" t="s">
        <v>490</v>
      </c>
      <c r="F86" s="1401"/>
      <c r="G86" s="1401"/>
      <c r="H86" s="1401"/>
      <c r="I86" s="1401"/>
      <c r="J86" s="1402"/>
      <c r="K86" s="1399"/>
      <c r="L86" s="1399"/>
      <c r="M86" s="726"/>
      <c r="N86" s="1399"/>
      <c r="O86" s="1399"/>
      <c r="P86" s="1399"/>
      <c r="Q86" s="1399"/>
      <c r="R86" s="1399"/>
      <c r="S86" s="1399"/>
      <c r="T86" s="1399"/>
      <c r="U86" s="1399"/>
      <c r="V86" s="1399"/>
      <c r="W86" s="1399"/>
      <c r="X86" s="731"/>
      <c r="Y86" s="275"/>
      <c r="Z86" s="275"/>
    </row>
    <row r="87" spans="1:26" s="276" customFormat="1" ht="18" customHeight="1" thickBot="1" x14ac:dyDescent="0.25">
      <c r="A87" s="311"/>
      <c r="B87" s="623"/>
      <c r="C87" s="623"/>
      <c r="D87" s="320"/>
      <c r="E87" s="733"/>
      <c r="F87" s="734"/>
      <c r="G87" s="734"/>
      <c r="H87" s="734"/>
      <c r="I87" s="734"/>
      <c r="J87" s="734"/>
      <c r="K87" s="734"/>
      <c r="L87" s="734"/>
      <c r="M87" s="734"/>
      <c r="N87" s="734"/>
      <c r="O87" s="734"/>
      <c r="P87" s="734"/>
      <c r="Q87" s="734"/>
      <c r="R87" s="734"/>
      <c r="S87" s="734"/>
      <c r="T87" s="734"/>
      <c r="U87" s="734"/>
      <c r="V87" s="734"/>
      <c r="W87" s="734"/>
      <c r="X87" s="735"/>
      <c r="Y87" s="275"/>
      <c r="Z87" s="275"/>
    </row>
    <row r="88" spans="1:26" s="276" customFormat="1" ht="18" customHeight="1" x14ac:dyDescent="0.2">
      <c r="A88" s="311"/>
      <c r="B88" s="623"/>
      <c r="C88" s="623"/>
      <c r="D88" s="320"/>
      <c r="E88" s="310"/>
      <c r="F88" s="310"/>
      <c r="G88" s="310"/>
      <c r="H88" s="310"/>
      <c r="I88" s="310"/>
      <c r="J88" s="310"/>
      <c r="K88" s="310"/>
      <c r="L88" s="310"/>
      <c r="M88" s="310"/>
      <c r="N88" s="310"/>
      <c r="O88" s="310"/>
      <c r="P88" s="310"/>
      <c r="Q88" s="310"/>
      <c r="R88" s="310"/>
      <c r="S88" s="310"/>
      <c r="T88" s="310"/>
      <c r="U88" s="310"/>
      <c r="V88" s="250"/>
      <c r="W88" s="275"/>
      <c r="X88" s="275"/>
    </row>
    <row r="89" spans="1:26" s="276" customFormat="1" ht="18" customHeight="1" x14ac:dyDescent="0.2">
      <c r="A89" s="311"/>
      <c r="B89" s="275"/>
      <c r="C89" s="275"/>
      <c r="D89" s="275"/>
      <c r="E89" s="275"/>
      <c r="F89" s="275"/>
      <c r="G89" s="275"/>
      <c r="H89" s="275"/>
      <c r="I89" s="275"/>
      <c r="J89" s="275"/>
      <c r="K89" s="275"/>
      <c r="L89" s="275"/>
      <c r="M89" s="275"/>
      <c r="N89" s="275"/>
      <c r="O89" s="275"/>
      <c r="P89" s="275"/>
      <c r="Q89" s="275"/>
      <c r="R89" s="275"/>
      <c r="S89" s="275"/>
      <c r="T89" s="275"/>
      <c r="U89" s="275"/>
      <c r="V89" s="275"/>
      <c r="W89" s="275"/>
      <c r="X89" s="275"/>
    </row>
    <row r="90" spans="1:26" s="285" customFormat="1" ht="18" customHeight="1" x14ac:dyDescent="0.2">
      <c r="A90" s="290"/>
      <c r="B90" s="284"/>
      <c r="C90" s="284"/>
      <c r="D90" s="284"/>
      <c r="E90" s="284"/>
      <c r="F90" s="284"/>
      <c r="G90" s="284"/>
      <c r="H90" s="284"/>
      <c r="I90" s="284"/>
      <c r="J90" s="284"/>
      <c r="K90" s="284"/>
      <c r="L90" s="284"/>
      <c r="M90" s="284"/>
      <c r="N90" s="284"/>
      <c r="O90" s="284"/>
      <c r="P90" s="284"/>
      <c r="Q90" s="284"/>
      <c r="R90" s="284"/>
      <c r="S90" s="284"/>
      <c r="T90" s="284"/>
      <c r="U90" s="284"/>
      <c r="V90" s="284"/>
      <c r="W90" s="284"/>
      <c r="X90" s="284"/>
    </row>
    <row r="91" spans="1:26" s="323" customFormat="1" ht="18" customHeight="1" x14ac:dyDescent="0.2">
      <c r="A91" s="321" t="s">
        <v>59</v>
      </c>
      <c r="B91" s="1499" t="s">
        <v>491</v>
      </c>
      <c r="C91" s="1500"/>
      <c r="D91" s="322"/>
      <c r="E91" s="1405"/>
      <c r="F91" s="1406"/>
      <c r="G91" s="1406"/>
      <c r="H91" s="1406"/>
      <c r="I91" s="1406"/>
      <c r="J91" s="1406"/>
      <c r="K91" s="1406"/>
      <c r="L91" s="1406"/>
      <c r="M91" s="1406"/>
      <c r="N91" s="1406"/>
      <c r="O91" s="1406"/>
      <c r="P91" s="1406"/>
      <c r="Q91" s="1406"/>
      <c r="R91" s="1406"/>
      <c r="S91" s="1406"/>
      <c r="T91" s="1406"/>
      <c r="U91" s="1407"/>
      <c r="V91" s="284"/>
    </row>
    <row r="92" spans="1:26" s="285" customFormat="1" ht="18" customHeight="1" x14ac:dyDescent="0.2">
      <c r="A92" s="324"/>
      <c r="B92" s="1500"/>
      <c r="C92" s="1500"/>
      <c r="D92" s="325"/>
      <c r="E92" s="1408"/>
      <c r="F92" s="1409"/>
      <c r="G92" s="1409"/>
      <c r="H92" s="1409"/>
      <c r="I92" s="1409"/>
      <c r="J92" s="1409"/>
      <c r="K92" s="1409"/>
      <c r="L92" s="1409"/>
      <c r="M92" s="1409"/>
      <c r="N92" s="1409"/>
      <c r="O92" s="1409"/>
      <c r="P92" s="1409"/>
      <c r="Q92" s="1409"/>
      <c r="R92" s="1409"/>
      <c r="S92" s="1409"/>
      <c r="T92" s="1409"/>
      <c r="U92" s="1410"/>
      <c r="V92" s="293" t="str">
        <f>CONCATENATE(TEXT(700-LEN(E91), "#")," символов")</f>
        <v>700 символов</v>
      </c>
      <c r="W92" s="284"/>
      <c r="X92" s="284"/>
    </row>
    <row r="93" spans="1:26" s="285" customFormat="1" ht="18" customHeight="1" x14ac:dyDescent="0.2">
      <c r="A93" s="324"/>
      <c r="B93" s="287"/>
      <c r="C93" s="287"/>
      <c r="D93" s="325"/>
      <c r="E93" s="326"/>
      <c r="F93" s="326"/>
      <c r="G93" s="326"/>
      <c r="H93" s="326"/>
      <c r="I93" s="326"/>
      <c r="J93" s="326"/>
      <c r="K93" s="326"/>
      <c r="L93" s="326"/>
      <c r="M93" s="326"/>
      <c r="N93" s="326"/>
      <c r="O93" s="326"/>
      <c r="P93" s="326"/>
      <c r="Q93" s="326"/>
      <c r="R93" s="326"/>
      <c r="S93" s="326"/>
      <c r="T93" s="326"/>
      <c r="U93" s="326"/>
      <c r="V93" s="284"/>
      <c r="W93" s="284"/>
      <c r="X93" s="284"/>
    </row>
    <row r="94" spans="1:26" s="329" customFormat="1" ht="18" customHeight="1" x14ac:dyDescent="0.2">
      <c r="A94" s="327" t="s">
        <v>98</v>
      </c>
      <c r="B94" s="1403" t="s">
        <v>492</v>
      </c>
      <c r="C94" s="1404"/>
      <c r="D94" s="328"/>
    </row>
    <row r="95" spans="1:26" s="276" customFormat="1" ht="24.75" customHeight="1" x14ac:dyDescent="0.2">
      <c r="A95" s="271"/>
      <c r="B95" s="1404"/>
      <c r="C95" s="1404"/>
      <c r="D95" s="272"/>
      <c r="E95" s="1405"/>
      <c r="F95" s="1406"/>
      <c r="G95" s="1406"/>
      <c r="H95" s="1406"/>
      <c r="I95" s="1406"/>
      <c r="J95" s="1406"/>
      <c r="K95" s="1406"/>
      <c r="L95" s="1406"/>
      <c r="M95" s="1406"/>
      <c r="N95" s="1406"/>
      <c r="O95" s="1406"/>
      <c r="P95" s="1406"/>
      <c r="Q95" s="1406"/>
      <c r="R95" s="1406"/>
      <c r="S95" s="1406"/>
      <c r="T95" s="1406"/>
      <c r="U95" s="1407"/>
      <c r="V95" s="275"/>
      <c r="W95" s="275"/>
      <c r="X95" s="275"/>
    </row>
    <row r="96" spans="1:26" s="276" customFormat="1" ht="18" customHeight="1" x14ac:dyDescent="0.2">
      <c r="A96" s="330"/>
      <c r="E96" s="1408"/>
      <c r="F96" s="1409"/>
      <c r="G96" s="1409"/>
      <c r="H96" s="1409"/>
      <c r="I96" s="1409"/>
      <c r="J96" s="1409"/>
      <c r="K96" s="1409"/>
      <c r="L96" s="1409"/>
      <c r="M96" s="1409"/>
      <c r="N96" s="1409"/>
      <c r="O96" s="1409"/>
      <c r="P96" s="1409"/>
      <c r="Q96" s="1409"/>
      <c r="R96" s="1409"/>
      <c r="S96" s="1409"/>
      <c r="T96" s="1409"/>
      <c r="U96" s="1410"/>
      <c r="V96" s="250" t="str">
        <f>CONCATENATE(TEXT(700-LEN(E95), "#")," символов")</f>
        <v>700 символов</v>
      </c>
    </row>
    <row r="97" spans="1:24" s="276" customFormat="1" ht="18.75" customHeight="1" x14ac:dyDescent="0.2">
      <c r="A97" s="330"/>
    </row>
    <row r="98" spans="1:24" s="226" customFormat="1" ht="24.75" customHeight="1" x14ac:dyDescent="0.2">
      <c r="A98" s="1398"/>
      <c r="B98" s="1398"/>
      <c r="C98" s="1398"/>
      <c r="D98" s="1398"/>
      <c r="E98" s="1398"/>
      <c r="F98" s="1398"/>
      <c r="G98" s="1398"/>
      <c r="H98" s="1398"/>
      <c r="I98" s="1398"/>
      <c r="J98" s="1398"/>
      <c r="K98" s="1398"/>
      <c r="L98" s="1398"/>
      <c r="M98" s="1398"/>
      <c r="N98" s="1398"/>
      <c r="O98" s="1398"/>
      <c r="P98" s="1398"/>
      <c r="Q98" s="1398"/>
      <c r="R98" s="224"/>
      <c r="S98" s="224"/>
      <c r="T98" s="225"/>
      <c r="U98" s="1191"/>
      <c r="V98" s="225"/>
      <c r="W98" s="225"/>
      <c r="X98" s="1361" t="s">
        <v>1068</v>
      </c>
    </row>
    <row r="99" spans="1:24" s="873" customFormat="1" x14ac:dyDescent="0.2">
      <c r="A99" s="872"/>
    </row>
    <row r="100" spans="1:24" s="873" customFormat="1" x14ac:dyDescent="0.2">
      <c r="A100" s="872"/>
    </row>
    <row r="101" spans="1:24" s="873" customFormat="1" x14ac:dyDescent="0.2">
      <c r="A101" s="872"/>
    </row>
    <row r="102" spans="1:24" s="873" customFormat="1" x14ac:dyDescent="0.2">
      <c r="A102" s="872"/>
    </row>
    <row r="103" spans="1:24" s="873" customFormat="1" x14ac:dyDescent="0.2">
      <c r="A103" s="872"/>
    </row>
    <row r="104" spans="1:24" s="873" customFormat="1" x14ac:dyDescent="0.2">
      <c r="A104" s="872"/>
    </row>
    <row r="105" spans="1:24" s="873" customFormat="1" x14ac:dyDescent="0.2">
      <c r="A105" s="872"/>
    </row>
    <row r="106" spans="1:24" s="873" customFormat="1" x14ac:dyDescent="0.2">
      <c r="A106" s="872"/>
    </row>
    <row r="107" spans="1:24" s="873" customFormat="1" x14ac:dyDescent="0.2">
      <c r="A107" s="872"/>
    </row>
    <row r="108" spans="1:24" s="873" customFormat="1" x14ac:dyDescent="0.2">
      <c r="A108" s="872"/>
    </row>
    <row r="109" spans="1:24" s="873" customFormat="1" x14ac:dyDescent="0.2">
      <c r="A109" s="872"/>
    </row>
    <row r="110" spans="1:24" s="873" customFormat="1" x14ac:dyDescent="0.2">
      <c r="A110" s="872"/>
    </row>
    <row r="111" spans="1:24" s="873" customFormat="1" x14ac:dyDescent="0.2">
      <c r="A111" s="872"/>
    </row>
    <row r="112" spans="1:24" s="873" customFormat="1" x14ac:dyDescent="0.2">
      <c r="A112" s="872"/>
    </row>
    <row r="113" spans="1:1" s="873" customFormat="1" x14ac:dyDescent="0.2">
      <c r="A113" s="872"/>
    </row>
    <row r="114" spans="1:1" s="873" customFormat="1" x14ac:dyDescent="0.2">
      <c r="A114" s="872"/>
    </row>
    <row r="115" spans="1:1" s="873" customFormat="1" x14ac:dyDescent="0.2">
      <c r="A115" s="872"/>
    </row>
    <row r="116" spans="1:1" s="873" customFormat="1" x14ac:dyDescent="0.2">
      <c r="A116" s="872"/>
    </row>
    <row r="117" spans="1:1" s="873" customFormat="1" x14ac:dyDescent="0.2">
      <c r="A117" s="872"/>
    </row>
    <row r="118" spans="1:1" s="873" customFormat="1" x14ac:dyDescent="0.2">
      <c r="A118" s="872"/>
    </row>
    <row r="119" spans="1:1" s="873" customFormat="1" x14ac:dyDescent="0.2">
      <c r="A119" s="872"/>
    </row>
    <row r="120" spans="1:1" s="873" customFormat="1" x14ac:dyDescent="0.2">
      <c r="A120" s="872"/>
    </row>
    <row r="121" spans="1:1" s="873" customFormat="1" x14ac:dyDescent="0.2">
      <c r="A121" s="872"/>
    </row>
    <row r="122" spans="1:1" s="873" customFormat="1" x14ac:dyDescent="0.2">
      <c r="A122" s="872"/>
    </row>
    <row r="123" spans="1:1" s="873" customFormat="1" x14ac:dyDescent="0.2">
      <c r="A123" s="872"/>
    </row>
    <row r="124" spans="1:1" s="873" customFormat="1" x14ac:dyDescent="0.2">
      <c r="A124" s="872"/>
    </row>
    <row r="125" spans="1:1" s="873" customFormat="1" x14ac:dyDescent="0.2">
      <c r="A125" s="872"/>
    </row>
    <row r="126" spans="1:1" s="873" customFormat="1" x14ac:dyDescent="0.2">
      <c r="A126" s="872"/>
    </row>
    <row r="127" spans="1:1" s="873" customFormat="1" x14ac:dyDescent="0.2">
      <c r="A127" s="872"/>
    </row>
    <row r="128" spans="1:1" s="873" customFormat="1" x14ac:dyDescent="0.2">
      <c r="A128" s="872"/>
    </row>
    <row r="129" spans="1:1" s="873" customFormat="1" x14ac:dyDescent="0.2">
      <c r="A129" s="872"/>
    </row>
    <row r="130" spans="1:1" s="873" customFormat="1" x14ac:dyDescent="0.2">
      <c r="A130" s="872"/>
    </row>
    <row r="131" spans="1:1" s="873" customFormat="1" x14ac:dyDescent="0.2">
      <c r="A131" s="872"/>
    </row>
    <row r="132" spans="1:1" s="873" customFormat="1" x14ac:dyDescent="0.2">
      <c r="A132" s="872"/>
    </row>
    <row r="133" spans="1:1" s="873" customFormat="1" x14ac:dyDescent="0.2">
      <c r="A133" s="872"/>
    </row>
    <row r="134" spans="1:1" s="873" customFormat="1" x14ac:dyDescent="0.2">
      <c r="A134" s="872"/>
    </row>
    <row r="135" spans="1:1" s="873" customFormat="1" x14ac:dyDescent="0.2">
      <c r="A135" s="872"/>
    </row>
    <row r="136" spans="1:1" s="873" customFormat="1" x14ac:dyDescent="0.2">
      <c r="A136" s="872"/>
    </row>
    <row r="137" spans="1:1" s="873" customFormat="1" x14ac:dyDescent="0.2">
      <c r="A137" s="872"/>
    </row>
    <row r="138" spans="1:1" s="873" customFormat="1" x14ac:dyDescent="0.2">
      <c r="A138" s="872"/>
    </row>
    <row r="139" spans="1:1" s="873" customFormat="1" x14ac:dyDescent="0.2">
      <c r="A139" s="872"/>
    </row>
    <row r="140" spans="1:1" s="873" customFormat="1" x14ac:dyDescent="0.2">
      <c r="A140" s="872"/>
    </row>
    <row r="141" spans="1:1" s="873" customFormat="1" x14ac:dyDescent="0.2">
      <c r="A141" s="872"/>
    </row>
    <row r="142" spans="1:1" s="873" customFormat="1" x14ac:dyDescent="0.2">
      <c r="A142" s="872"/>
    </row>
    <row r="143" spans="1:1" s="873" customFormat="1" x14ac:dyDescent="0.2">
      <c r="A143" s="872"/>
    </row>
    <row r="144" spans="1:1" s="873" customFormat="1" x14ac:dyDescent="0.2">
      <c r="A144" s="872"/>
    </row>
    <row r="145" spans="1:1" s="873" customFormat="1" x14ac:dyDescent="0.2">
      <c r="A145" s="872"/>
    </row>
    <row r="146" spans="1:1" s="873" customFormat="1" x14ac:dyDescent="0.2">
      <c r="A146" s="872"/>
    </row>
    <row r="147" spans="1:1" s="873" customFormat="1" x14ac:dyDescent="0.2">
      <c r="A147" s="872"/>
    </row>
    <row r="148" spans="1:1" s="873" customFormat="1" x14ac:dyDescent="0.2">
      <c r="A148" s="872"/>
    </row>
    <row r="149" spans="1:1" s="873" customFormat="1" x14ac:dyDescent="0.2">
      <c r="A149" s="872"/>
    </row>
    <row r="150" spans="1:1" s="873" customFormat="1" x14ac:dyDescent="0.2">
      <c r="A150" s="872"/>
    </row>
    <row r="151" spans="1:1" s="873" customFormat="1" x14ac:dyDescent="0.2">
      <c r="A151" s="872"/>
    </row>
    <row r="152" spans="1:1" s="873" customFormat="1" x14ac:dyDescent="0.2">
      <c r="A152" s="872"/>
    </row>
    <row r="153" spans="1:1" s="873" customFormat="1" x14ac:dyDescent="0.2">
      <c r="A153" s="872"/>
    </row>
    <row r="154" spans="1:1" s="873" customFormat="1" x14ac:dyDescent="0.2">
      <c r="A154" s="872"/>
    </row>
    <row r="155" spans="1:1" s="873" customFormat="1" x14ac:dyDescent="0.2">
      <c r="A155" s="872"/>
    </row>
    <row r="156" spans="1:1" s="873" customFormat="1" x14ac:dyDescent="0.2">
      <c r="A156" s="872"/>
    </row>
    <row r="157" spans="1:1" s="873" customFormat="1" x14ac:dyDescent="0.2">
      <c r="A157" s="872"/>
    </row>
    <row r="158" spans="1:1" s="873" customFormat="1" x14ac:dyDescent="0.2">
      <c r="A158" s="872"/>
    </row>
    <row r="159" spans="1:1" s="873" customFormat="1" x14ac:dyDescent="0.2">
      <c r="A159" s="872"/>
    </row>
    <row r="160" spans="1:1" s="873" customFormat="1" x14ac:dyDescent="0.2">
      <c r="A160" s="872"/>
    </row>
    <row r="161" spans="1:1" s="873" customFormat="1" x14ac:dyDescent="0.2">
      <c r="A161" s="872"/>
    </row>
    <row r="162" spans="1:1" s="873" customFormat="1" x14ac:dyDescent="0.2">
      <c r="A162" s="872"/>
    </row>
    <row r="163" spans="1:1" s="873" customFormat="1" x14ac:dyDescent="0.2">
      <c r="A163" s="872"/>
    </row>
    <row r="164" spans="1:1" s="873" customFormat="1" x14ac:dyDescent="0.2">
      <c r="A164" s="872"/>
    </row>
    <row r="165" spans="1:1" s="873" customFormat="1" x14ac:dyDescent="0.2">
      <c r="A165" s="872"/>
    </row>
    <row r="166" spans="1:1" s="873" customFormat="1" x14ac:dyDescent="0.2">
      <c r="A166" s="872"/>
    </row>
    <row r="167" spans="1:1" s="873" customFormat="1" x14ac:dyDescent="0.2">
      <c r="A167" s="872"/>
    </row>
    <row r="168" spans="1:1" s="873" customFormat="1" x14ac:dyDescent="0.2">
      <c r="A168" s="872"/>
    </row>
    <row r="169" spans="1:1" s="873" customFormat="1" x14ac:dyDescent="0.2">
      <c r="A169" s="872"/>
    </row>
    <row r="170" spans="1:1" s="873" customFormat="1" x14ac:dyDescent="0.2">
      <c r="A170" s="872"/>
    </row>
    <row r="171" spans="1:1" s="873" customFormat="1" x14ac:dyDescent="0.2">
      <c r="A171" s="872"/>
    </row>
    <row r="172" spans="1:1" s="873" customFormat="1" x14ac:dyDescent="0.2">
      <c r="A172" s="872"/>
    </row>
    <row r="173" spans="1:1" s="873" customFormat="1" x14ac:dyDescent="0.2">
      <c r="A173" s="872"/>
    </row>
    <row r="174" spans="1:1" s="873" customFormat="1" x14ac:dyDescent="0.2">
      <c r="A174" s="872"/>
    </row>
    <row r="175" spans="1:1" s="873" customFormat="1" x14ac:dyDescent="0.2">
      <c r="A175" s="872"/>
    </row>
    <row r="176" spans="1:1" s="873" customFormat="1" x14ac:dyDescent="0.2">
      <c r="A176" s="872"/>
    </row>
    <row r="177" spans="1:1" s="873" customFormat="1" x14ac:dyDescent="0.2">
      <c r="A177" s="872"/>
    </row>
    <row r="178" spans="1:1" s="873" customFormat="1" x14ac:dyDescent="0.2">
      <c r="A178" s="872"/>
    </row>
    <row r="179" spans="1:1" s="873" customFormat="1" x14ac:dyDescent="0.2">
      <c r="A179" s="872"/>
    </row>
    <row r="180" spans="1:1" s="873" customFormat="1" x14ac:dyDescent="0.2">
      <c r="A180" s="872"/>
    </row>
    <row r="181" spans="1:1" s="873" customFormat="1" x14ac:dyDescent="0.2">
      <c r="A181" s="872"/>
    </row>
    <row r="182" spans="1:1" s="873" customFormat="1" x14ac:dyDescent="0.2">
      <c r="A182" s="872"/>
    </row>
    <row r="183" spans="1:1" s="873" customFormat="1" x14ac:dyDescent="0.2">
      <c r="A183" s="872"/>
    </row>
    <row r="184" spans="1:1" s="873" customFormat="1" x14ac:dyDescent="0.2">
      <c r="A184" s="872"/>
    </row>
    <row r="185" spans="1:1" s="873" customFormat="1" x14ac:dyDescent="0.2">
      <c r="A185" s="872"/>
    </row>
    <row r="186" spans="1:1" s="873" customFormat="1" x14ac:dyDescent="0.2">
      <c r="A186" s="872"/>
    </row>
    <row r="187" spans="1:1" s="873" customFormat="1" x14ac:dyDescent="0.2">
      <c r="A187" s="872"/>
    </row>
    <row r="188" spans="1:1" s="873" customFormat="1" x14ac:dyDescent="0.2">
      <c r="A188" s="872"/>
    </row>
    <row r="189" spans="1:1" s="873" customFormat="1" x14ac:dyDescent="0.2">
      <c r="A189" s="872"/>
    </row>
    <row r="190" spans="1:1" s="873" customFormat="1" x14ac:dyDescent="0.2">
      <c r="A190" s="872"/>
    </row>
    <row r="191" spans="1:1" s="873" customFormat="1" x14ac:dyDescent="0.2">
      <c r="A191" s="872"/>
    </row>
    <row r="192" spans="1:1" s="873" customFormat="1" x14ac:dyDescent="0.2">
      <c r="A192" s="872"/>
    </row>
  </sheetData>
  <sheetProtection password="DDBE" sheet="1" objects="1" scenarios="1" formatCells="0" formatRows="0" insertRows="0" insertHyperlinks="0" deleteRows="0"/>
  <dataConsolidate/>
  <mergeCells count="187">
    <mergeCell ref="V1:Y1"/>
    <mergeCell ref="AD55:AE55"/>
    <mergeCell ref="B73:C74"/>
    <mergeCell ref="E73:U74"/>
    <mergeCell ref="B91:C92"/>
    <mergeCell ref="E91:U92"/>
    <mergeCell ref="E63:G63"/>
    <mergeCell ref="I63:J63"/>
    <mergeCell ref="L63:M63"/>
    <mergeCell ref="N63:O63"/>
    <mergeCell ref="E66:F66"/>
    <mergeCell ref="E69:U70"/>
    <mergeCell ref="S63:U63"/>
    <mergeCell ref="S66:T66"/>
    <mergeCell ref="E61:G61"/>
    <mergeCell ref="I61:J61"/>
    <mergeCell ref="L61:M61"/>
    <mergeCell ref="N61:O61"/>
    <mergeCell ref="E62:G62"/>
    <mergeCell ref="I62:J62"/>
    <mergeCell ref="E59:G59"/>
    <mergeCell ref="I59:J59"/>
    <mergeCell ref="L59:M59"/>
    <mergeCell ref="N80:O80"/>
    <mergeCell ref="E39:G39"/>
    <mergeCell ref="U76:V76"/>
    <mergeCell ref="L62:M62"/>
    <mergeCell ref="N62:O62"/>
    <mergeCell ref="S62:U62"/>
    <mergeCell ref="S61:U61"/>
    <mergeCell ref="S60:U60"/>
    <mergeCell ref="S59:U59"/>
    <mergeCell ref="N48:O48"/>
    <mergeCell ref="E49:G49"/>
    <mergeCell ref="I49:M49"/>
    <mergeCell ref="N49:O49"/>
    <mergeCell ref="E51:U52"/>
    <mergeCell ref="N59:O59"/>
    <mergeCell ref="E60:G60"/>
    <mergeCell ref="I60:J60"/>
    <mergeCell ref="L60:M60"/>
    <mergeCell ref="N60:O60"/>
    <mergeCell ref="E42:U43"/>
    <mergeCell ref="B56:C58"/>
    <mergeCell ref="E56:G58"/>
    <mergeCell ref="H56:P56"/>
    <mergeCell ref="H57:K57"/>
    <mergeCell ref="L57:P57"/>
    <mergeCell ref="R80:S80"/>
    <mergeCell ref="T80:U80"/>
    <mergeCell ref="F81:J81"/>
    <mergeCell ref="K81:L81"/>
    <mergeCell ref="N81:O81"/>
    <mergeCell ref="P81:Q81"/>
    <mergeCell ref="S64:U64"/>
    <mergeCell ref="P80:Q80"/>
    <mergeCell ref="B46:C52"/>
    <mergeCell ref="E46:G46"/>
    <mergeCell ref="I46:M46"/>
    <mergeCell ref="N46:O46"/>
    <mergeCell ref="E47:G47"/>
    <mergeCell ref="I47:M47"/>
    <mergeCell ref="N47:O47"/>
    <mergeCell ref="E48:G48"/>
    <mergeCell ref="I48:M48"/>
    <mergeCell ref="I35:J35"/>
    <mergeCell ref="E36:G36"/>
    <mergeCell ref="I36:J36"/>
    <mergeCell ref="E37:G37"/>
    <mergeCell ref="I37:J37"/>
    <mergeCell ref="E38:G38"/>
    <mergeCell ref="I38:J38"/>
    <mergeCell ref="B31:C31"/>
    <mergeCell ref="E32:G33"/>
    <mergeCell ref="H32:J32"/>
    <mergeCell ref="E35:G35"/>
    <mergeCell ref="K32:K33"/>
    <mergeCell ref="I33:J33"/>
    <mergeCell ref="K31:L31"/>
    <mergeCell ref="A1:Q1"/>
    <mergeCell ref="B8:C10"/>
    <mergeCell ref="E8:U10"/>
    <mergeCell ref="Z64:AA64"/>
    <mergeCell ref="AB64:AC64"/>
    <mergeCell ref="E19:O19"/>
    <mergeCell ref="E20:L20"/>
    <mergeCell ref="E21:L21"/>
    <mergeCell ref="E22:L22"/>
    <mergeCell ref="B26:C29"/>
    <mergeCell ref="AB58:AC58"/>
    <mergeCell ref="Z62:AA62"/>
    <mergeCell ref="I39:J39"/>
    <mergeCell ref="J14:K14"/>
    <mergeCell ref="J15:K15"/>
    <mergeCell ref="J16:K16"/>
    <mergeCell ref="J17:K17"/>
    <mergeCell ref="E13:K13"/>
    <mergeCell ref="E26:U28"/>
    <mergeCell ref="E34:G34"/>
    <mergeCell ref="I34:J34"/>
    <mergeCell ref="T84:U84"/>
    <mergeCell ref="W62:X62"/>
    <mergeCell ref="R81:S81"/>
    <mergeCell ref="T81:U81"/>
    <mergeCell ref="E82:J82"/>
    <mergeCell ref="K82:L82"/>
    <mergeCell ref="N82:O82"/>
    <mergeCell ref="P82:Q82"/>
    <mergeCell ref="R82:S82"/>
    <mergeCell ref="T82:U82"/>
    <mergeCell ref="F79:J79"/>
    <mergeCell ref="W63:X63"/>
    <mergeCell ref="K80:L80"/>
    <mergeCell ref="E64:G64"/>
    <mergeCell ref="L64:M64"/>
    <mergeCell ref="I64:J64"/>
    <mergeCell ref="N64:O64"/>
    <mergeCell ref="W64:X64"/>
    <mergeCell ref="Z63:AA63"/>
    <mergeCell ref="AB63:AC63"/>
    <mergeCell ref="Z61:AA61"/>
    <mergeCell ref="AB61:AC61"/>
    <mergeCell ref="W61:X61"/>
    <mergeCell ref="I58:J58"/>
    <mergeCell ref="L58:M58"/>
    <mergeCell ref="N58:O58"/>
    <mergeCell ref="S56:U58"/>
    <mergeCell ref="AB60:AC60"/>
    <mergeCell ref="V56:AD56"/>
    <mergeCell ref="V57:Y57"/>
    <mergeCell ref="Z57:AD57"/>
    <mergeCell ref="W58:X58"/>
    <mergeCell ref="Z58:AA58"/>
    <mergeCell ref="AB62:AC62"/>
    <mergeCell ref="W60:X60"/>
    <mergeCell ref="Z59:AA59"/>
    <mergeCell ref="AB59:AC59"/>
    <mergeCell ref="Z60:AA60"/>
    <mergeCell ref="W59:X59"/>
    <mergeCell ref="K85:L85"/>
    <mergeCell ref="N85:O85"/>
    <mergeCell ref="P85:Q85"/>
    <mergeCell ref="V78:W78"/>
    <mergeCell ref="W76:X76"/>
    <mergeCell ref="F85:J85"/>
    <mergeCell ref="K83:L83"/>
    <mergeCell ref="N83:O83"/>
    <mergeCell ref="P83:Q83"/>
    <mergeCell ref="R83:S83"/>
    <mergeCell ref="T83:U83"/>
    <mergeCell ref="F78:J78"/>
    <mergeCell ref="K78:L78"/>
    <mergeCell ref="N78:O78"/>
    <mergeCell ref="P78:Q78"/>
    <mergeCell ref="R78:S78"/>
    <mergeCell ref="T78:U78"/>
    <mergeCell ref="E83:J83"/>
    <mergeCell ref="R85:S85"/>
    <mergeCell ref="T85:U85"/>
    <mergeCell ref="F84:J84"/>
    <mergeCell ref="K84:L84"/>
    <mergeCell ref="N84:O84"/>
    <mergeCell ref="R84:S84"/>
    <mergeCell ref="A98:Q98"/>
    <mergeCell ref="V79:W79"/>
    <mergeCell ref="V80:W80"/>
    <mergeCell ref="V81:W81"/>
    <mergeCell ref="V82:W82"/>
    <mergeCell ref="V83:W83"/>
    <mergeCell ref="V84:W84"/>
    <mergeCell ref="V85:W85"/>
    <mergeCell ref="V86:W86"/>
    <mergeCell ref="E86:J86"/>
    <mergeCell ref="K86:L86"/>
    <mergeCell ref="N86:O86"/>
    <mergeCell ref="P86:Q86"/>
    <mergeCell ref="R86:S86"/>
    <mergeCell ref="T86:U86"/>
    <mergeCell ref="B94:C95"/>
    <mergeCell ref="E95:U96"/>
    <mergeCell ref="K79:L79"/>
    <mergeCell ref="N79:O79"/>
    <mergeCell ref="P79:Q79"/>
    <mergeCell ref="R79:S79"/>
    <mergeCell ref="T79:U79"/>
    <mergeCell ref="F80:J80"/>
    <mergeCell ref="P84:Q84"/>
  </mergeCells>
  <dataValidations xWindow="79" yWindow="347" count="37">
    <dataValidation allowBlank="1" showInputMessage="1" showErrorMessage="1" prompt="Базовый год – это базисный год, с которым сравнивается показатели целевого года. Если Вы определили более одной цели в Вашем плане действий, то Вам настоятельно рекомендуется придерживать одного и того же базового года и вида сокращения выбросов CO2." sqref="H14"/>
    <dataValidation allowBlank="1" showInputMessage="1" showErrorMessage="1" prompt="Ваша цель по снижению выбросов углекислого газа, выраженная в процентах (%)." sqref="F14"/>
    <dataValidation allowBlank="1" showInputMessage="1" showErrorMessage="1" prompt="Refers to the projection of the population by the target year. It is particularly relevant if you have set a per capita reduction target." sqref="L14"/>
    <dataValidation allowBlank="1" showInputMessage="1" showErrorMessage="1" prompt="Абсолютное снижение: Если цель рассчитана на основании общей суммы выбросов CO2 в базовом году._x000a_Сокращение на душу населения: Если цель рассчитана на основании общей суммы выбросов CO2, разделенной на число жителей в базовом году._x000a_" sqref="I14"/>
    <dataValidation allowBlank="1" showInputMessage="1" showErrorMessage="1" promptTitle="Adaptation Option Assessment" prompt="The practice of identifying options to adapt to climate change and evaluating them in terms of criteria such as availability, benefits, costs, effectiveness, efficiency and feasibility." sqref="A91"/>
    <dataValidation allowBlank="1" showInputMessage="1" showErrorMessage="1" prompt="В зависимости от обязательств Вашего города, можно указать в качестве целевого года 2020г., 2030г. и/или более долгосрочную цель (например, после 2030г.). Подписанты из стран ВП берут обязательства снизить выбросы CO2 на 20% к 2020г. или/и на 30% к 2030г." sqref="G14"/>
    <dataValidation allowBlank="1" showInputMessage="1" showErrorMessage="1" prompt="Долгосрочное видение, формирующее будущее Вашего муниципалитета в вопросах климата и устойчивой энергии (включая ключевые этапы, приоритетные сектора, желаемые результаты и потенциальные преимущества (ожидаемые выгоды))." sqref="B8:C10"/>
    <dataValidation allowBlank="1" showErrorMessage="1" sqref="E8"/>
    <dataValidation type="list" allowBlank="1" showInputMessage="1" showErrorMessage="1" sqref="H15 O21:O22">
      <formula1>"1990, 1991, 1992, 1993, 1994, 1995, 1996, 1997, 1998, 1999, 2000, 2001, 2002, 2003, 2004, 2005, 2006, 2007, 2008, 2009, 2010, 2011, 2012, 2013, 2014, 2015, 2016, 2017, ОСР 2020"</formula1>
    </dataValidation>
    <dataValidation type="list" allowBlank="1" showInputMessage="1" showErrorMessage="1" prompt="Если Вы выбрали более одной цели в Вашем плане действий, то Вам настоятельно рекомендуется придерживаться одного и того же базового года." sqref="H16">
      <formula1>"1990, 1991, 1992, 1993, 1994, 1995, 1996, 1997, 1998, 1999, 2000, 2001, 2002, 2003, 2004, 2005, 2006, 2007, 2008, 2009, 2010, 2011, 2012, 2013, 2014, 2015, 2016, 2017, 2018, 2019, 2020, 2021, 2022, 2023, 2024, 2025, ОСР 2030"</formula1>
    </dataValidation>
    <dataValidation type="list" allowBlank="1" showInputMessage="1" showErrorMessage="1" prompt="Если Вы выбрали более одной цели в Вашем плане действий, то Вам настоятельно рекомендуется придерживаться одного и того же базового года." sqref="H17">
      <formula1>"1990, 1991, 1992, 1993, 1994, 1995, 1996, 1997, 1998, 1999, 2000, 2001, 2002, 2003, 2004, 2005, 2006, 2007, 2008, 2009, 2010, 2011, 2012, 2013, 2014, 2015, 2016, 2017, 2018, 2019, 2020, 2021, 2022, 2023, 2024, 2025, 2026, 2027, 2028, 2029, 2030, ОСР"</formula1>
    </dataValidation>
    <dataValidation type="list" allowBlank="1" showInputMessage="1" showErrorMessage="1" sqref="I15">
      <formula1>"Абсолютное, На душу населения"</formula1>
    </dataValidation>
    <dataValidation type="list" allowBlank="1" showInputMessage="1" showErrorMessage="1" sqref="V59:V63 H34:H38 H47:H49 L59:M63 H59:H63 K34:K38 Z59:AA63">
      <formula1>selectx</formula1>
    </dataValidation>
    <dataValidation type="list" allowBlank="1" showInputMessage="1" showErrorMessage="1" sqref="N47:O49">
      <formula1>"Высокая, Средняя, Низкая"</formula1>
    </dataValidation>
    <dataValidation type="list" allowBlank="1" showInputMessage="1" showErrorMessage="1" sqref="H66 V66">
      <formula1>timestart</formula1>
    </dataValidation>
    <dataValidation type="list" allowBlank="1" showInputMessage="1" showErrorMessage="1" sqref="J66 X66">
      <formula1>timefinal</formula1>
    </dataValidation>
    <dataValidation allowBlank="1" showInputMessage="1" showErrorMessage="1" prompt="Цель по адаптации: Опишите Вашу цель или цели по адаптации и временны рамки ее (их) реализации (при наличии таковых) в описательной форме или/и в количественном выражении. Укажите целевой и базовые года (если применимо)." sqref="E20:L20"/>
    <dataValidation allowBlank="1" showInputMessage="1" showErrorMessage="1" prompt="Базовый год – это базисный год, с которым сравнивается показатели целевого года." sqref="O20"/>
    <dataValidation allowBlank="1" showInputMessage="1" showErrorMessage="1" prompt="Укажите административные структуры, созданные или назначенные Вашим местным органом власти для реализации Вашего плана действий в рамках инициативы «Соглашение мэров»." sqref="B26:C29"/>
    <dataValidation allowBlank="1" showInputMessage="1" showErrorMessage="1" prompt="Опишите, какую оценку провел Ваш город для приоритезация и выбора вариантов адаптационных мер и какой метод был применен (например, анализ затрат и выгод, метод множественных критериев, решение заинтересованных сторон и т.д.), и основные результаты. " sqref="E91:U92"/>
    <dataValidation allowBlank="1" showInputMessage="1" showErrorMessage="1" prompt="Укажите мероприятия, предпринимаемые в случае экстремальных климатических явлений (управление рисками, восстановление после стихийных бедствий и реконструкция, анализ отказов (ошибок), уроки, извлеченные непосредственно после явления)._x000a_" sqref="E95:U96"/>
    <dataValidation allowBlank="1" showInputMessage="1" showErrorMessage="1" prompt="Добавьте комментарий, например, опишите основные предусмотренные механизмы финансирования и то, каким образом они гарантированы (обеспечены) в краткосрочной или долгосрочной перспективе." sqref="E69:U70"/>
    <dataValidation allowBlank="1" showInputMessage="1" showErrorMessage="1" prompt="Опишите, каким образом, Вы планируете обеспечить мониторинг реализации Вашего ПДУЭРК (например, количество предусмотренных пересмотров/ревизий, соответствующие временные рамки и т.д.)." sqref="E73:U74"/>
    <dataValidation allowBlank="1" showInputMessage="1" showErrorMessage="1" prompt="Укажите, какое число заинтересованных сторон и граждан было вовлечено в подготовку Вашего Плана действий (например, какой метод участия, сколько человек было вовлечено) и каким образом Вы планируете вовлечь их в процесс реализации плана." sqref="E51:U52"/>
    <dataValidation allowBlank="1" showInputMessage="1" showErrorMessage="1" prompt="Укажите здесь, какие учреждения выделяют сотрудников для подготовки (и реализации) Вашего плана действий. Укажите полные штатные единицы (дополнительная, необязательная информация)." sqref="B31:C31"/>
    <dataValidation type="list" allowBlank="1" showInputMessage="1" showErrorMessage="1" prompt="Если Вы выбрали более одной цели в Вашем плане действий, то Вам настоятельно рекомендуется придерживаться одного и того же вида сокращения." sqref="I16:I17">
      <formula1>"Абсолютное, На душу населения"</formula1>
    </dataValidation>
    <dataValidation type="list" allowBlank="1" showInputMessage="1" showErrorMessage="1" sqref="G17">
      <formula1>Long_term_target_year</formula1>
    </dataValidation>
    <dataValidation type="list" allowBlank="1" showInputMessage="1" showErrorMessage="1" sqref="N21:N22">
      <formula1>TargetYear</formula1>
    </dataValidation>
    <dataValidation allowBlank="1" showInputMessage="1" showErrorMessage="1" prompt="Ваша цель по снижению выбросов углекислого газа, выраженная в процентах (%)." sqref="E14"/>
    <dataValidation allowBlank="1" showInputMessage="1" showErrorMessage="1" prompt="Представляет собой перспективную (прогнозную) оценку числа населения в целевом году. Этот показатель особенно важен, если Вы выбрали сокращение выбросов на душу населения." sqref="J14:K14"/>
    <dataValidation allowBlank="1" showInputMessage="1" showErrorMessage="1" prompt="Общее число отработанных часов, разделенное на среднее число часов работы в год на полную ставку или полные штатные единицы (ПШЕ): ПШЕ 1,0 означает, что человек эквивалентен одному сотруднику, работающему на полную ставку, а ПШЕ 0,5 - работа на полставки." sqref="I33:J33"/>
    <dataValidation allowBlank="1" showInputMessage="1" showErrorMessage="1" prompt="Координаторы Соглашения – это децентрализованные органы власти, например: области, провинции или объединения местных органов власти, а также государственные органы, такие как, министерства или национальные энергетические агентства и т.д. " sqref="E35:G35"/>
    <dataValidation allowBlank="1" showInputMessage="1" showErrorMessage="1" prompt="Сторонники Соглашения – это неправительственные и некоммерческие организации, такие как, европейские, национальные или региональные объединения местных органов власти, а также местные и региональные энергетические агентства. " sqref="E36:G36"/>
    <dataValidation allowBlank="1" showInputMessage="1" showErrorMessage="1" prompt="Относиться к капитальным расходам." sqref="I58:J58 W58:X58 AB58:AC58 N58:O58"/>
    <dataValidation allowBlank="1" showInputMessage="1" showErrorMessage="1" prompt="Относиться к эксплуатационным или иным неинвестиционным расходам._x000a_" sqref="K58 P58 Y58 AD58"/>
    <dataValidation allowBlank="1" showInputMessage="1" showErrorMessage="1" prompt="Практика идентификации вариантов адаптации к изменению климата и их оценки с позиции таких критериев, как доступность, польза, расходы, эффективность, результативность и осуществимость." sqref="B91:C92"/>
    <dataValidation type="list" allowBlank="1" showInputMessage="1" showErrorMessage="1" sqref="K79:L86 N79:W86">
      <formula1>"Низкий, Средний, Высокий, Не применимо"</formula1>
    </dataValidation>
  </dataValidations>
  <hyperlinks>
    <hyperlink ref="X98" location="БКВ!A1" display="► СЛЕДУЮЩАЯ СТРАНИЦА"/>
    <hyperlink ref="V1" location="'Главная страница'!A1" display="▲ ГЛАВНАЯ СТРАНИЦА"/>
  </hyperlinks>
  <printOptions horizontalCentered="1"/>
  <pageMargins left="0.59055118110236227" right="0.59055118110236227" top="0.59055118110236227" bottom="0.59055118110236227" header="0.51181102362204722" footer="0.51181102362204722"/>
  <pageSetup paperSize="8" scale="74" fitToHeight="0" orientation="landscape" cellComments="asDisplayed" horizontalDpi="300" verticalDpi="300" r:id="rId1"/>
  <headerFooter alignWithMargins="0"/>
  <rowBreaks count="1" manualBreakCount="1">
    <brk id="44" max="25" man="1"/>
  </rowBreaks>
  <ignoredErrors>
    <ignoredError sqref="L66 Z66" unlocked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97B42A"/>
    <pageSetUpPr autoPageBreaks="0" fitToPage="1"/>
  </sheetPr>
  <dimension ref="A1:CA143"/>
  <sheetViews>
    <sheetView showGridLines="0" showOutlineSymbols="0" zoomScaleNormal="100" zoomScaleSheetLayoutView="50" zoomScalePageLayoutView="50" workbookViewId="0">
      <pane ySplit="5" topLeftCell="A18" activePane="bottomLeft" state="frozen"/>
      <selection sqref="A1:V51"/>
      <selection pane="bottomLeft" sqref="A1:N1"/>
    </sheetView>
  </sheetViews>
  <sheetFormatPr defaultColWidth="10" defaultRowHeight="14.25" outlineLevelRow="6" x14ac:dyDescent="0.2"/>
  <cols>
    <col min="1" max="1" width="2.875" style="362" customWidth="1"/>
    <col min="2" max="2" width="28.5" style="362" customWidth="1"/>
    <col min="3" max="3" width="20.625" style="362" customWidth="1"/>
    <col min="4" max="4" width="18.375" style="362" customWidth="1"/>
    <col min="5" max="5" width="18.125" style="362" customWidth="1"/>
    <col min="6" max="6" width="14.5" style="362" customWidth="1"/>
    <col min="7" max="7" width="12.625" style="362" customWidth="1"/>
    <col min="8" max="8" width="8.875" style="362" customWidth="1"/>
    <col min="9" max="9" width="8.375" style="362" customWidth="1"/>
    <col min="10" max="10" width="9.375" style="362" customWidth="1"/>
    <col min="11" max="11" width="7.5" style="362" customWidth="1"/>
    <col min="12" max="12" width="12.375" style="362" customWidth="1"/>
    <col min="13" max="13" width="13.25" style="362" customWidth="1"/>
    <col min="14" max="14" width="15.5" style="362" customWidth="1"/>
    <col min="15" max="15" width="12.5" style="362" customWidth="1"/>
    <col min="16" max="16" width="14.875" style="362" customWidth="1"/>
    <col min="17" max="17" width="15.75" style="362" customWidth="1"/>
    <col min="18" max="18" width="15.25" style="362" customWidth="1"/>
    <col min="19" max="19" width="14" style="362" customWidth="1"/>
    <col min="20" max="16384" width="10" style="362"/>
  </cols>
  <sheetData>
    <row r="1" spans="1:21" s="333" customFormat="1" ht="54" customHeight="1" x14ac:dyDescent="0.4">
      <c r="A1" s="1398" t="s">
        <v>493</v>
      </c>
      <c r="B1" s="1398"/>
      <c r="C1" s="1398"/>
      <c r="D1" s="1398"/>
      <c r="E1" s="1398"/>
      <c r="F1" s="1398"/>
      <c r="G1" s="1398"/>
      <c r="H1" s="1398"/>
      <c r="I1" s="1398"/>
      <c r="J1" s="1398"/>
      <c r="K1" s="1398"/>
      <c r="L1" s="1398"/>
      <c r="M1" s="1398"/>
      <c r="N1" s="1398"/>
      <c r="O1" s="332"/>
      <c r="P1" s="332"/>
      <c r="Q1" s="332"/>
      <c r="R1" s="1496" t="s">
        <v>1070</v>
      </c>
      <c r="S1" s="1496"/>
      <c r="T1" s="1496"/>
    </row>
    <row r="2" spans="1:21" s="229" customFormat="1" ht="3.6" customHeight="1" x14ac:dyDescent="0.2">
      <c r="A2" s="227"/>
      <c r="B2" s="227"/>
      <c r="C2" s="227"/>
      <c r="D2" s="228"/>
      <c r="E2" s="228"/>
      <c r="F2" s="228"/>
      <c r="G2" s="228"/>
      <c r="H2" s="228"/>
      <c r="I2" s="228"/>
      <c r="J2" s="228"/>
      <c r="K2" s="228"/>
      <c r="L2" s="228"/>
      <c r="M2" s="228"/>
      <c r="N2" s="228"/>
      <c r="O2" s="228"/>
      <c r="P2" s="228"/>
      <c r="Q2" s="228"/>
      <c r="R2" s="228"/>
      <c r="S2" s="228"/>
      <c r="T2" s="228"/>
      <c r="U2" s="228"/>
    </row>
    <row r="3" spans="1:21" s="232" customFormat="1" ht="6.75" customHeight="1" x14ac:dyDescent="0.2">
      <c r="A3" s="230"/>
      <c r="B3" s="230"/>
      <c r="C3" s="230"/>
      <c r="D3" s="231"/>
      <c r="E3" s="231"/>
      <c r="F3" s="231"/>
      <c r="G3" s="231"/>
      <c r="H3" s="231"/>
      <c r="I3" s="231"/>
      <c r="J3" s="231"/>
      <c r="K3" s="231"/>
      <c r="L3" s="231"/>
      <c r="M3" s="231"/>
      <c r="N3" s="231"/>
      <c r="O3" s="231"/>
      <c r="P3" s="231"/>
      <c r="Q3" s="231"/>
      <c r="R3" s="231"/>
      <c r="S3" s="231"/>
      <c r="T3" s="231"/>
      <c r="U3" s="231"/>
    </row>
    <row r="4" spans="1:21" s="235" customFormat="1" ht="5.25" customHeight="1" x14ac:dyDescent="0.2">
      <c r="A4" s="233"/>
      <c r="B4" s="233"/>
      <c r="C4" s="233"/>
      <c r="D4" s="234"/>
      <c r="E4" s="234"/>
      <c r="F4" s="234"/>
      <c r="G4" s="234"/>
      <c r="H4" s="234"/>
      <c r="I4" s="234"/>
      <c r="J4" s="234"/>
      <c r="K4" s="234"/>
      <c r="L4" s="234"/>
      <c r="M4" s="234"/>
      <c r="N4" s="234"/>
      <c r="O4" s="234"/>
      <c r="P4" s="234"/>
      <c r="Q4" s="234"/>
      <c r="R4" s="234"/>
      <c r="S4" s="234"/>
      <c r="T4" s="234"/>
      <c r="U4" s="234"/>
    </row>
    <row r="5" spans="1:21" s="238" customFormat="1" ht="3.75" customHeight="1" x14ac:dyDescent="0.2">
      <c r="A5" s="236"/>
      <c r="B5" s="237"/>
      <c r="C5" s="237"/>
      <c r="D5" s="237"/>
      <c r="E5" s="237"/>
      <c r="F5" s="237"/>
      <c r="G5" s="237"/>
      <c r="H5" s="237"/>
      <c r="I5" s="237"/>
      <c r="J5" s="237"/>
      <c r="K5" s="237"/>
      <c r="L5" s="237"/>
      <c r="M5" s="237"/>
      <c r="N5" s="237"/>
      <c r="O5" s="237"/>
      <c r="P5" s="237"/>
      <c r="Q5" s="237"/>
      <c r="R5" s="237"/>
      <c r="S5" s="237"/>
    </row>
    <row r="6" spans="1:21" s="241" customFormat="1" ht="21" customHeight="1" x14ac:dyDescent="0.2">
      <c r="A6" s="240" t="s">
        <v>493</v>
      </c>
      <c r="B6" s="240"/>
      <c r="C6" s="240"/>
      <c r="D6" s="240"/>
      <c r="E6" s="240"/>
      <c r="F6" s="240"/>
      <c r="G6" s="240"/>
      <c r="H6" s="240"/>
      <c r="I6" s="240"/>
      <c r="J6" s="240"/>
      <c r="K6" s="240"/>
      <c r="L6" s="240"/>
      <c r="M6" s="240"/>
      <c r="N6" s="240"/>
      <c r="O6" s="240"/>
      <c r="P6" s="240"/>
      <c r="Q6" s="240"/>
      <c r="R6" s="240"/>
    </row>
    <row r="7" spans="1:21" s="244" customFormat="1" ht="18" customHeight="1" x14ac:dyDescent="0.2">
      <c r="A7" s="335"/>
      <c r="B7" s="335"/>
      <c r="C7" s="335"/>
      <c r="D7" s="335"/>
      <c r="E7" s="335"/>
      <c r="F7" s="335"/>
      <c r="G7" s="335"/>
      <c r="H7" s="335"/>
      <c r="I7" s="335"/>
      <c r="J7" s="335"/>
      <c r="K7" s="335"/>
      <c r="L7" s="335"/>
      <c r="M7" s="335"/>
      <c r="N7" s="335"/>
      <c r="O7" s="335"/>
      <c r="P7" s="335"/>
      <c r="Q7" s="335"/>
      <c r="R7" s="335"/>
    </row>
    <row r="8" spans="1:21" s="244" customFormat="1" ht="18" customHeight="1" x14ac:dyDescent="0.2">
      <c r="A8" s="251" t="s">
        <v>53</v>
      </c>
      <c r="B8" s="842" t="s">
        <v>494</v>
      </c>
      <c r="D8" s="341" t="s">
        <v>102</v>
      </c>
      <c r="K8" s="336"/>
      <c r="L8" s="336"/>
    </row>
    <row r="9" spans="1:21" s="244" customFormat="1" ht="18" customHeight="1" x14ac:dyDescent="0.2">
      <c r="A9" s="251"/>
      <c r="B9" s="248"/>
      <c r="D9" s="305"/>
      <c r="E9" s="305"/>
      <c r="K9" s="336"/>
      <c r="L9" s="336"/>
    </row>
    <row r="10" spans="1:21" s="255" customFormat="1" ht="18" customHeight="1" x14ac:dyDescent="0.2">
      <c r="A10" s="337"/>
      <c r="B10" s="338"/>
      <c r="C10" s="254"/>
      <c r="D10" s="296"/>
      <c r="E10" s="296"/>
      <c r="F10" s="254"/>
      <c r="G10" s="254"/>
      <c r="H10" s="254"/>
      <c r="I10" s="254"/>
      <c r="J10" s="254"/>
      <c r="K10" s="339"/>
      <c r="L10" s="339"/>
      <c r="M10" s="254"/>
      <c r="N10" s="254"/>
      <c r="O10" s="254"/>
      <c r="P10" s="254"/>
      <c r="Q10" s="254"/>
      <c r="R10" s="254"/>
      <c r="S10" s="254"/>
      <c r="T10" s="254"/>
      <c r="U10" s="254"/>
    </row>
    <row r="11" spans="1:21" s="255" customFormat="1" ht="18" customHeight="1" x14ac:dyDescent="0.2">
      <c r="A11" s="340" t="s">
        <v>54</v>
      </c>
      <c r="B11" s="253" t="s">
        <v>495</v>
      </c>
      <c r="C11" s="254"/>
      <c r="D11" s="341"/>
      <c r="E11" s="296"/>
      <c r="F11" s="254"/>
      <c r="G11" s="254"/>
      <c r="H11" s="254"/>
      <c r="I11" s="254"/>
      <c r="J11" s="254"/>
      <c r="K11" s="339"/>
      <c r="L11" s="339"/>
      <c r="M11" s="254"/>
      <c r="N11" s="254"/>
      <c r="O11" s="254"/>
      <c r="P11" s="254"/>
      <c r="Q11" s="254"/>
      <c r="R11" s="254"/>
      <c r="S11" s="254"/>
      <c r="T11" s="254"/>
      <c r="U11" s="254"/>
    </row>
    <row r="12" spans="1:21" s="255" customFormat="1" ht="18" customHeight="1" x14ac:dyDescent="0.2">
      <c r="A12" s="254"/>
      <c r="B12" s="254"/>
      <c r="C12" s="254"/>
      <c r="D12" s="254"/>
      <c r="E12" s="296"/>
      <c r="F12" s="254"/>
      <c r="G12" s="254"/>
      <c r="H12" s="254"/>
      <c r="I12" s="254"/>
      <c r="J12" s="254"/>
      <c r="K12" s="339"/>
      <c r="L12" s="339"/>
      <c r="M12" s="254"/>
      <c r="N12" s="254"/>
      <c r="O12" s="254"/>
      <c r="P12" s="254"/>
      <c r="Q12" s="254"/>
      <c r="R12" s="254"/>
      <c r="S12" s="254"/>
      <c r="T12" s="254"/>
      <c r="U12" s="254"/>
    </row>
    <row r="13" spans="1:21" s="246" customFormat="1" ht="18" customHeight="1" x14ac:dyDescent="0.2">
      <c r="A13" s="342"/>
      <c r="B13" s="343"/>
      <c r="C13" s="244"/>
      <c r="D13" s="344"/>
      <c r="E13" s="244"/>
      <c r="F13" s="343"/>
      <c r="G13" s="343"/>
      <c r="H13" s="343"/>
      <c r="I13" s="343"/>
      <c r="J13" s="244"/>
      <c r="K13" s="336"/>
      <c r="L13" s="336"/>
      <c r="M13" s="244"/>
      <c r="N13" s="244"/>
      <c r="O13" s="244"/>
      <c r="P13" s="244"/>
      <c r="Q13" s="244"/>
      <c r="R13" s="244"/>
      <c r="S13" s="244"/>
      <c r="T13" s="244"/>
      <c r="U13" s="244"/>
    </row>
    <row r="14" spans="1:21" s="246" customFormat="1" ht="18" customHeight="1" x14ac:dyDescent="0.2">
      <c r="A14" s="251" t="s">
        <v>55</v>
      </c>
      <c r="B14" s="842" t="s">
        <v>496</v>
      </c>
      <c r="C14" s="244"/>
      <c r="D14" s="345"/>
      <c r="E14" s="1357" t="s">
        <v>497</v>
      </c>
      <c r="F14" s="305"/>
      <c r="G14" s="248"/>
      <c r="H14" s="336"/>
      <c r="I14" s="346"/>
      <c r="J14" s="244"/>
      <c r="K14" s="336"/>
      <c r="L14" s="336"/>
      <c r="M14" s="244"/>
      <c r="N14" s="244"/>
      <c r="O14" s="244"/>
      <c r="P14" s="244"/>
      <c r="Q14" s="244"/>
      <c r="R14" s="244"/>
      <c r="S14" s="244"/>
      <c r="T14" s="244"/>
      <c r="U14" s="244"/>
    </row>
    <row r="15" spans="1:21" s="246" customFormat="1" ht="18" customHeight="1" x14ac:dyDescent="0.2">
      <c r="A15" s="342"/>
      <c r="B15" s="347"/>
      <c r="C15" s="244"/>
      <c r="D15" s="345"/>
      <c r="E15" s="1357" t="s">
        <v>498</v>
      </c>
      <c r="F15" s="244"/>
      <c r="G15" s="248"/>
      <c r="H15" s="248"/>
      <c r="I15" s="248"/>
      <c r="J15" s="248"/>
      <c r="K15" s="248"/>
      <c r="L15" s="248"/>
      <c r="M15" s="248"/>
      <c r="N15" s="248"/>
      <c r="O15" s="248"/>
      <c r="P15" s="244"/>
      <c r="Q15" s="244"/>
      <c r="R15" s="244"/>
      <c r="S15" s="244"/>
      <c r="T15" s="244"/>
      <c r="U15" s="244"/>
    </row>
    <row r="16" spans="1:21" s="246" customFormat="1" ht="18" customHeight="1" x14ac:dyDescent="0.2">
      <c r="A16" s="342"/>
      <c r="B16" s="347"/>
      <c r="C16" s="244"/>
      <c r="D16" s="244"/>
      <c r="E16" s="248"/>
      <c r="F16" s="244"/>
      <c r="G16" s="248"/>
      <c r="H16" s="248"/>
      <c r="I16" s="248"/>
      <c r="J16" s="248"/>
      <c r="K16" s="248"/>
      <c r="L16" s="248"/>
      <c r="M16" s="248"/>
      <c r="N16" s="248"/>
      <c r="O16" s="248"/>
      <c r="P16" s="244"/>
      <c r="Q16" s="244"/>
      <c r="R16" s="244"/>
      <c r="S16" s="244"/>
      <c r="T16" s="244"/>
      <c r="U16" s="244"/>
    </row>
    <row r="17" spans="1:79" s="255" customFormat="1" ht="18" customHeight="1" x14ac:dyDescent="0.2">
      <c r="A17" s="348"/>
      <c r="B17" s="349"/>
      <c r="C17" s="254"/>
      <c r="D17" s="254"/>
      <c r="E17" s="296"/>
      <c r="F17" s="253"/>
      <c r="G17" s="253"/>
      <c r="H17" s="253"/>
      <c r="I17" s="253"/>
      <c r="J17" s="253"/>
      <c r="K17" s="253"/>
      <c r="L17" s="253"/>
      <c r="M17" s="350"/>
      <c r="N17" s="350"/>
      <c r="O17" s="350"/>
      <c r="P17" s="350"/>
      <c r="Q17" s="350"/>
      <c r="R17" s="350"/>
      <c r="S17" s="254"/>
      <c r="T17" s="254"/>
      <c r="U17" s="254"/>
    </row>
    <row r="18" spans="1:79" s="255" customFormat="1" ht="18" customHeight="1" x14ac:dyDescent="0.2">
      <c r="A18" s="340" t="s">
        <v>56</v>
      </c>
      <c r="B18" s="843" t="s">
        <v>499</v>
      </c>
      <c r="C18" s="254"/>
      <c r="D18" s="351"/>
      <c r="E18" s="253" t="s">
        <v>500</v>
      </c>
      <c r="F18" s="296"/>
      <c r="G18" s="352"/>
      <c r="H18" s="352"/>
      <c r="I18" s="352"/>
      <c r="J18" s="352"/>
      <c r="K18" s="352"/>
      <c r="L18" s="352"/>
      <c r="M18" s="350"/>
      <c r="N18" s="350"/>
      <c r="O18" s="350"/>
      <c r="P18" s="350"/>
      <c r="Q18" s="350"/>
      <c r="R18" s="350"/>
      <c r="S18" s="254"/>
      <c r="T18" s="254"/>
      <c r="U18" s="254"/>
    </row>
    <row r="19" spans="1:79" s="255" customFormat="1" ht="18" customHeight="1" x14ac:dyDescent="0.2">
      <c r="A19" s="353"/>
      <c r="B19" s="354"/>
      <c r="C19" s="254"/>
      <c r="D19" s="351"/>
      <c r="E19" s="253" t="s">
        <v>576</v>
      </c>
      <c r="F19" s="254"/>
      <c r="G19" s="253"/>
      <c r="H19" s="253"/>
      <c r="I19" s="253"/>
      <c r="J19" s="253"/>
      <c r="K19" s="253"/>
      <c r="L19" s="253"/>
      <c r="M19" s="355"/>
      <c r="N19" s="355"/>
      <c r="O19" s="355"/>
      <c r="P19" s="355"/>
      <c r="Q19" s="355"/>
      <c r="R19" s="355"/>
      <c r="S19" s="254"/>
      <c r="T19" s="254"/>
      <c r="U19" s="254"/>
    </row>
    <row r="20" spans="1:79" s="255" customFormat="1" ht="18" customHeight="1" x14ac:dyDescent="0.2">
      <c r="A20" s="353"/>
      <c r="B20" s="356"/>
      <c r="C20" s="254"/>
      <c r="D20" s="254"/>
      <c r="E20" s="254"/>
      <c r="F20" s="254"/>
      <c r="G20" s="253"/>
      <c r="H20" s="253"/>
      <c r="I20" s="253"/>
      <c r="J20" s="253"/>
      <c r="K20" s="253"/>
      <c r="L20" s="253"/>
      <c r="M20" s="355"/>
      <c r="N20" s="355"/>
      <c r="O20" s="355"/>
      <c r="P20" s="355"/>
      <c r="Q20" s="355"/>
      <c r="R20" s="355"/>
      <c r="S20" s="254"/>
      <c r="T20" s="254"/>
      <c r="U20" s="254"/>
    </row>
    <row r="21" spans="1:79" s="246" customFormat="1" ht="18" customHeight="1" x14ac:dyDescent="0.2">
      <c r="A21" s="248"/>
      <c r="B21" s="357"/>
      <c r="C21" s="244"/>
      <c r="D21" s="244"/>
      <c r="E21" s="305"/>
      <c r="F21" s="273"/>
      <c r="G21" s="273"/>
      <c r="H21" s="273"/>
      <c r="I21" s="273"/>
      <c r="J21" s="273"/>
      <c r="K21" s="273"/>
      <c r="L21" s="273"/>
      <c r="M21" s="244"/>
      <c r="N21" s="244"/>
      <c r="O21" s="244"/>
      <c r="P21" s="244"/>
      <c r="Q21" s="244"/>
      <c r="R21" s="244"/>
      <c r="S21" s="244"/>
      <c r="T21" s="244"/>
      <c r="U21" s="244"/>
    </row>
    <row r="22" spans="1:79" s="246" customFormat="1" ht="18" customHeight="1" x14ac:dyDescent="0.2">
      <c r="A22" s="358" t="s">
        <v>106</v>
      </c>
      <c r="B22" s="1510" t="s">
        <v>501</v>
      </c>
      <c r="C22" s="1511"/>
      <c r="D22" s="1405"/>
      <c r="E22" s="1406"/>
      <c r="F22" s="1406"/>
      <c r="G22" s="1406"/>
      <c r="H22" s="1406"/>
      <c r="I22" s="1406"/>
      <c r="J22" s="1406"/>
      <c r="K22" s="1406"/>
      <c r="L22" s="1406"/>
      <c r="M22" s="1406"/>
      <c r="N22" s="1406"/>
      <c r="O22" s="1406"/>
      <c r="P22" s="1406"/>
      <c r="Q22" s="1406"/>
      <c r="R22" s="1406"/>
      <c r="S22" s="1407"/>
      <c r="T22" s="244"/>
      <c r="U22" s="244"/>
    </row>
    <row r="23" spans="1:79" s="246" customFormat="1" ht="18" customHeight="1" x14ac:dyDescent="0.2">
      <c r="A23" s="248"/>
      <c r="B23" s="1510"/>
      <c r="C23" s="1511"/>
      <c r="D23" s="1444"/>
      <c r="E23" s="1445"/>
      <c r="F23" s="1445"/>
      <c r="G23" s="1445"/>
      <c r="H23" s="1445"/>
      <c r="I23" s="1445"/>
      <c r="J23" s="1445"/>
      <c r="K23" s="1445"/>
      <c r="L23" s="1445"/>
      <c r="M23" s="1445"/>
      <c r="N23" s="1445"/>
      <c r="O23" s="1445"/>
      <c r="P23" s="1445"/>
      <c r="Q23" s="1445"/>
      <c r="R23" s="1445"/>
      <c r="S23" s="1446"/>
      <c r="T23" s="244"/>
      <c r="U23" s="244"/>
    </row>
    <row r="24" spans="1:79" s="246" customFormat="1" ht="18" customHeight="1" x14ac:dyDescent="0.2">
      <c r="A24" s="248"/>
      <c r="B24" s="1510"/>
      <c r="C24" s="1511"/>
      <c r="D24" s="1408"/>
      <c r="E24" s="1409"/>
      <c r="F24" s="1409"/>
      <c r="G24" s="1409"/>
      <c r="H24" s="1409"/>
      <c r="I24" s="1409"/>
      <c r="J24" s="1409"/>
      <c r="K24" s="1409"/>
      <c r="L24" s="1409"/>
      <c r="M24" s="1409"/>
      <c r="N24" s="1409"/>
      <c r="O24" s="1409"/>
      <c r="P24" s="1409"/>
      <c r="Q24" s="1409"/>
      <c r="R24" s="1409"/>
      <c r="S24" s="1410"/>
      <c r="T24" s="250" t="str">
        <f>CONCATENATE(TEXT(1000-LEN(D22), "#")," символов")</f>
        <v>1000 символов</v>
      </c>
      <c r="U24" s="244"/>
    </row>
    <row r="25" spans="1:79" s="246" customFormat="1" ht="18" customHeight="1" x14ac:dyDescent="0.2">
      <c r="A25" s="248"/>
      <c r="B25" s="343"/>
      <c r="C25" s="244"/>
      <c r="D25" s="273"/>
      <c r="E25" s="273"/>
      <c r="F25" s="273"/>
      <c r="G25" s="273"/>
      <c r="H25" s="273"/>
      <c r="I25" s="273"/>
      <c r="J25" s="273"/>
      <c r="K25" s="273"/>
      <c r="L25" s="244"/>
      <c r="M25" s="244"/>
      <c r="N25" s="244"/>
      <c r="O25" s="244"/>
      <c r="P25" s="244"/>
      <c r="Q25" s="244"/>
      <c r="R25" s="244"/>
      <c r="S25" s="244"/>
      <c r="T25" s="244"/>
      <c r="U25" s="244"/>
    </row>
    <row r="26" spans="1:79" ht="18" customHeight="1" x14ac:dyDescent="0.2">
      <c r="A26" s="359"/>
      <c r="B26" s="360"/>
      <c r="C26" s="334"/>
      <c r="D26" s="361"/>
      <c r="E26" s="361"/>
      <c r="F26" s="361"/>
      <c r="G26" s="361"/>
      <c r="H26" s="361"/>
      <c r="I26" s="361"/>
      <c r="J26" s="361"/>
      <c r="K26" s="361"/>
      <c r="L26" s="334"/>
      <c r="M26" s="334"/>
      <c r="N26" s="334"/>
      <c r="O26" s="334"/>
      <c r="P26" s="334"/>
      <c r="Q26" s="334"/>
      <c r="R26" s="334"/>
      <c r="S26" s="334"/>
      <c r="T26" s="334"/>
      <c r="U26" s="334"/>
    </row>
    <row r="27" spans="1:79" s="366" customFormat="1" ht="18" customHeight="1" x14ac:dyDescent="0.2">
      <c r="A27" s="248"/>
      <c r="B27" s="1512" t="s">
        <v>502</v>
      </c>
      <c r="C27" s="1512"/>
      <c r="D27" s="363"/>
      <c r="E27" s="363"/>
      <c r="F27" s="363"/>
      <c r="G27" s="363"/>
      <c r="H27" s="364"/>
      <c r="I27" s="364"/>
      <c r="J27" s="365"/>
      <c r="K27" s="365"/>
      <c r="L27" s="364"/>
      <c r="M27" s="364"/>
      <c r="N27" s="364"/>
      <c r="O27" s="248"/>
      <c r="P27" s="248"/>
      <c r="Q27" s="248"/>
      <c r="R27" s="248"/>
      <c r="S27" s="248"/>
      <c r="T27" s="248"/>
      <c r="U27" s="248"/>
    </row>
    <row r="28" spans="1:79" s="371" customFormat="1" ht="18" customHeight="1" x14ac:dyDescent="0.2">
      <c r="A28" s="253"/>
      <c r="B28" s="367"/>
      <c r="C28" s="367"/>
      <c r="D28" s="368"/>
      <c r="E28" s="368"/>
      <c r="F28" s="368"/>
      <c r="G28" s="368"/>
      <c r="H28" s="369"/>
      <c r="I28" s="369"/>
      <c r="J28" s="370"/>
      <c r="K28" s="370"/>
      <c r="L28" s="369"/>
      <c r="M28" s="369"/>
      <c r="N28" s="369"/>
      <c r="O28" s="253"/>
      <c r="P28" s="253"/>
      <c r="Q28" s="253"/>
      <c r="R28" s="253"/>
      <c r="S28" s="253"/>
      <c r="T28" s="253"/>
      <c r="U28" s="253"/>
    </row>
    <row r="29" spans="1:79" s="255" customFormat="1" ht="18" customHeight="1" x14ac:dyDescent="0.2">
      <c r="A29" s="254"/>
      <c r="B29" s="1358" t="s">
        <v>1050</v>
      </c>
      <c r="C29" s="254"/>
      <c r="D29" s="254"/>
      <c r="E29" s="254"/>
      <c r="F29" s="254"/>
      <c r="G29" s="254"/>
      <c r="H29" s="254"/>
      <c r="I29" s="254"/>
      <c r="J29" s="254"/>
      <c r="K29" s="254"/>
      <c r="L29" s="254"/>
      <c r="M29" s="254"/>
      <c r="N29" s="254"/>
      <c r="O29" s="254"/>
      <c r="P29" s="254"/>
      <c r="Q29" s="254"/>
      <c r="R29" s="254"/>
      <c r="S29" s="254"/>
      <c r="T29" s="254"/>
      <c r="U29" s="254"/>
    </row>
    <row r="30" spans="1:79" s="375" customFormat="1" ht="17.25" customHeight="1" x14ac:dyDescent="0.2">
      <c r="A30" s="372"/>
      <c r="B30" s="1425" t="s">
        <v>503</v>
      </c>
      <c r="C30" s="1425"/>
      <c r="D30" s="1425" t="s">
        <v>1051</v>
      </c>
      <c r="E30" s="1425"/>
      <c r="F30" s="1425"/>
      <c r="G30" s="1425"/>
      <c r="H30" s="1425"/>
      <c r="I30" s="1425"/>
      <c r="J30" s="1425"/>
      <c r="K30" s="1425"/>
      <c r="L30" s="1425"/>
      <c r="M30" s="1425"/>
      <c r="N30" s="1425"/>
      <c r="O30" s="1425"/>
      <c r="P30" s="1425"/>
      <c r="Q30" s="1425"/>
      <c r="R30" s="1425"/>
      <c r="S30" s="1425"/>
      <c r="T30" s="373"/>
      <c r="U30" s="373"/>
      <c r="V30" s="373"/>
      <c r="W30" s="373"/>
      <c r="X30" s="373"/>
      <c r="Y30" s="373"/>
      <c r="Z30" s="373"/>
      <c r="AA30" s="373"/>
      <c r="AB30" s="373"/>
      <c r="AC30" s="373"/>
      <c r="AD30" s="373"/>
      <c r="AE30" s="373"/>
      <c r="AF30" s="373"/>
      <c r="AG30" s="373"/>
      <c r="AH30" s="373"/>
      <c r="AI30" s="373"/>
      <c r="AJ30" s="374"/>
      <c r="AK30" s="374"/>
      <c r="AL30" s="374"/>
      <c r="AM30" s="374"/>
      <c r="AN30" s="374"/>
      <c r="AO30" s="374"/>
      <c r="AP30" s="374"/>
      <c r="AQ30" s="374"/>
      <c r="AR30" s="374"/>
      <c r="AS30" s="374"/>
      <c r="AT30" s="374"/>
      <c r="AU30" s="374"/>
      <c r="AV30" s="374"/>
      <c r="AW30" s="374"/>
      <c r="AX30" s="374"/>
      <c r="AY30" s="374"/>
      <c r="AZ30" s="374"/>
      <c r="BA30" s="374"/>
      <c r="BB30" s="374"/>
      <c r="BC30" s="374"/>
      <c r="BD30" s="374"/>
      <c r="BE30" s="374"/>
      <c r="BF30" s="374"/>
      <c r="BG30" s="374"/>
      <c r="BH30" s="374"/>
      <c r="BI30" s="374"/>
      <c r="BJ30" s="374"/>
      <c r="BK30" s="374"/>
      <c r="BL30" s="374"/>
      <c r="BM30" s="374"/>
      <c r="BN30" s="374"/>
      <c r="BO30" s="374"/>
      <c r="BP30" s="374"/>
      <c r="BQ30" s="374"/>
      <c r="BR30" s="374"/>
      <c r="BS30" s="374"/>
      <c r="BT30" s="374"/>
      <c r="BU30" s="374"/>
      <c r="BV30" s="374"/>
      <c r="BW30" s="374"/>
      <c r="BX30" s="374"/>
      <c r="BY30" s="374"/>
      <c r="BZ30" s="374"/>
      <c r="CA30" s="374"/>
    </row>
    <row r="31" spans="1:79" s="379" customFormat="1" ht="13.5" customHeight="1" x14ac:dyDescent="0.2">
      <c r="A31" s="376"/>
      <c r="B31" s="1425"/>
      <c r="C31" s="1425"/>
      <c r="D31" s="1425" t="s">
        <v>504</v>
      </c>
      <c r="E31" s="1425" t="s">
        <v>505</v>
      </c>
      <c r="F31" s="1425" t="s">
        <v>506</v>
      </c>
      <c r="G31" s="1425"/>
      <c r="H31" s="1425"/>
      <c r="I31" s="1425"/>
      <c r="J31" s="1425"/>
      <c r="K31" s="1425"/>
      <c r="L31" s="1425"/>
      <c r="M31" s="1425"/>
      <c r="N31" s="1425" t="s">
        <v>507</v>
      </c>
      <c r="O31" s="1425"/>
      <c r="P31" s="1425"/>
      <c r="Q31" s="1425"/>
      <c r="R31" s="1425"/>
      <c r="S31" s="1425" t="s">
        <v>451</v>
      </c>
      <c r="T31" s="377"/>
      <c r="U31" s="377"/>
      <c r="V31" s="377"/>
      <c r="W31" s="377"/>
      <c r="X31" s="377"/>
      <c r="Y31" s="377"/>
      <c r="Z31" s="377"/>
      <c r="AA31" s="377"/>
      <c r="AB31" s="377"/>
      <c r="AC31" s="377"/>
      <c r="AD31" s="377"/>
      <c r="AE31" s="377"/>
      <c r="AF31" s="377"/>
      <c r="AG31" s="377"/>
      <c r="AH31" s="377"/>
      <c r="AI31" s="377"/>
      <c r="AJ31" s="378"/>
      <c r="AK31" s="378"/>
      <c r="AL31" s="378"/>
      <c r="AM31" s="378"/>
      <c r="AN31" s="378"/>
      <c r="AO31" s="378"/>
      <c r="AP31" s="378"/>
      <c r="AQ31" s="378"/>
      <c r="AR31" s="378"/>
      <c r="AS31" s="378"/>
      <c r="AT31" s="378"/>
      <c r="AU31" s="378"/>
      <c r="AV31" s="378"/>
      <c r="AW31" s="378"/>
      <c r="AX31" s="378"/>
      <c r="AY31" s="378"/>
      <c r="AZ31" s="378"/>
      <c r="BA31" s="378"/>
      <c r="BB31" s="378"/>
      <c r="BC31" s="378"/>
      <c r="BD31" s="378"/>
      <c r="BE31" s="378"/>
      <c r="BF31" s="378"/>
      <c r="BG31" s="378"/>
      <c r="BH31" s="378"/>
      <c r="BI31" s="378"/>
      <c r="BJ31" s="378"/>
      <c r="BK31" s="378"/>
      <c r="BL31" s="378"/>
      <c r="BM31" s="378"/>
      <c r="BN31" s="378"/>
      <c r="BO31" s="378"/>
      <c r="BP31" s="378"/>
      <c r="BQ31" s="378"/>
      <c r="BR31" s="378"/>
      <c r="BS31" s="378"/>
      <c r="BT31" s="378"/>
      <c r="BU31" s="378"/>
      <c r="BV31" s="378"/>
      <c r="BW31" s="378"/>
      <c r="BX31" s="378"/>
      <c r="BY31" s="378"/>
      <c r="BZ31" s="378"/>
      <c r="CA31" s="378"/>
    </row>
    <row r="32" spans="1:79" s="379" customFormat="1" ht="52.5" customHeight="1" x14ac:dyDescent="0.2">
      <c r="A32" s="376"/>
      <c r="B32" s="1425"/>
      <c r="C32" s="1425"/>
      <c r="D32" s="1425"/>
      <c r="E32" s="1425"/>
      <c r="F32" s="1188" t="s">
        <v>508</v>
      </c>
      <c r="G32" s="1188" t="s">
        <v>509</v>
      </c>
      <c r="H32" s="1188" t="s">
        <v>510</v>
      </c>
      <c r="I32" s="1188" t="s">
        <v>511</v>
      </c>
      <c r="J32" s="1188" t="s">
        <v>563</v>
      </c>
      <c r="K32" s="1188" t="s">
        <v>512</v>
      </c>
      <c r="L32" s="1188" t="s">
        <v>513</v>
      </c>
      <c r="M32" s="1188" t="s">
        <v>514</v>
      </c>
      <c r="N32" s="1188" t="s">
        <v>515</v>
      </c>
      <c r="O32" s="1188" t="s">
        <v>516</v>
      </c>
      <c r="P32" s="1188" t="s">
        <v>517</v>
      </c>
      <c r="Q32" s="1188" t="s">
        <v>518</v>
      </c>
      <c r="R32" s="1188" t="s">
        <v>519</v>
      </c>
      <c r="S32" s="1425"/>
      <c r="T32" s="380"/>
      <c r="U32" s="377"/>
      <c r="V32" s="377"/>
      <c r="W32" s="377"/>
      <c r="X32" s="377"/>
      <c r="Y32" s="377"/>
      <c r="Z32" s="377"/>
      <c r="AA32" s="377"/>
      <c r="AB32" s="377"/>
      <c r="AC32" s="377"/>
      <c r="AD32" s="377"/>
      <c r="AE32" s="377"/>
      <c r="AF32" s="377"/>
      <c r="AG32" s="377"/>
      <c r="AH32" s="377"/>
      <c r="AI32" s="377"/>
      <c r="AJ32" s="378"/>
      <c r="AK32" s="378"/>
      <c r="AL32" s="378"/>
      <c r="AM32" s="378"/>
      <c r="AN32" s="378"/>
      <c r="AO32" s="378"/>
      <c r="AP32" s="378"/>
      <c r="AQ32" s="378"/>
      <c r="AR32" s="378"/>
      <c r="AS32" s="378"/>
      <c r="AT32" s="378"/>
      <c r="AU32" s="378"/>
      <c r="AV32" s="378"/>
      <c r="AW32" s="378"/>
      <c r="AX32" s="378"/>
      <c r="AY32" s="378"/>
      <c r="AZ32" s="378"/>
      <c r="BA32" s="378"/>
      <c r="BB32" s="378"/>
      <c r="BC32" s="378"/>
      <c r="BD32" s="378"/>
      <c r="BE32" s="378"/>
      <c r="BF32" s="378"/>
      <c r="BG32" s="378"/>
      <c r="BH32" s="378"/>
      <c r="BI32" s="378"/>
      <c r="BJ32" s="378"/>
      <c r="BK32" s="378"/>
      <c r="BL32" s="378"/>
      <c r="BM32" s="378"/>
      <c r="BN32" s="378"/>
      <c r="BO32" s="378"/>
      <c r="BP32" s="378"/>
      <c r="BQ32" s="378"/>
      <c r="BR32" s="378"/>
      <c r="BS32" s="378"/>
      <c r="BT32" s="378"/>
      <c r="BU32" s="378"/>
      <c r="BV32" s="378"/>
      <c r="BW32" s="378"/>
      <c r="BX32" s="378"/>
      <c r="BY32" s="378"/>
      <c r="BZ32" s="378"/>
      <c r="CA32" s="378"/>
    </row>
    <row r="33" spans="1:79" s="379" customFormat="1" ht="16.5" customHeight="1" x14ac:dyDescent="0.2">
      <c r="A33" s="376"/>
      <c r="B33" s="1505" t="s">
        <v>520</v>
      </c>
      <c r="C33" s="1506"/>
      <c r="D33" s="1507" t="s">
        <v>94</v>
      </c>
      <c r="E33" s="1507"/>
      <c r="F33" s="1507"/>
      <c r="G33" s="1507"/>
      <c r="H33" s="1507"/>
      <c r="I33" s="1507"/>
      <c r="J33" s="1507"/>
      <c r="K33" s="1507"/>
      <c r="L33" s="1507"/>
      <c r="M33" s="1507"/>
      <c r="N33" s="1507"/>
      <c r="O33" s="1507"/>
      <c r="P33" s="1507"/>
      <c r="Q33" s="1507"/>
      <c r="R33" s="1507"/>
      <c r="S33" s="1507"/>
      <c r="T33" s="380"/>
      <c r="U33" s="377"/>
      <c r="V33" s="377"/>
      <c r="W33" s="377"/>
      <c r="X33" s="377"/>
      <c r="Y33" s="377"/>
      <c r="Z33" s="377"/>
      <c r="AA33" s="377"/>
      <c r="AB33" s="377"/>
      <c r="AC33" s="377"/>
      <c r="AD33" s="377"/>
      <c r="AE33" s="377"/>
      <c r="AF33" s="377"/>
      <c r="AG33" s="377"/>
      <c r="AH33" s="377"/>
      <c r="AI33" s="377"/>
      <c r="AJ33" s="378"/>
      <c r="AK33" s="378"/>
      <c r="AL33" s="378"/>
      <c r="AM33" s="378"/>
      <c r="AN33" s="378"/>
      <c r="AO33" s="378"/>
      <c r="AP33" s="378"/>
      <c r="AQ33" s="378"/>
      <c r="AR33" s="378"/>
      <c r="AS33" s="378"/>
      <c r="AT33" s="378"/>
      <c r="AU33" s="378"/>
      <c r="AV33" s="378"/>
      <c r="AW33" s="378"/>
      <c r="AX33" s="378"/>
      <c r="AY33" s="378"/>
      <c r="AZ33" s="378"/>
      <c r="BA33" s="378"/>
      <c r="BB33" s="378"/>
      <c r="BC33" s="378"/>
      <c r="BD33" s="378"/>
      <c r="BE33" s="378"/>
      <c r="BF33" s="378"/>
      <c r="BG33" s="378"/>
      <c r="BH33" s="378"/>
      <c r="BI33" s="378"/>
      <c r="BJ33" s="378"/>
      <c r="BK33" s="378"/>
      <c r="BL33" s="378"/>
      <c r="BM33" s="378"/>
      <c r="BN33" s="378"/>
      <c r="BO33" s="378"/>
      <c r="BP33" s="378"/>
      <c r="BQ33" s="378"/>
      <c r="BR33" s="378"/>
      <c r="BS33" s="378"/>
      <c r="BT33" s="378"/>
      <c r="BU33" s="378"/>
      <c r="BV33" s="378"/>
      <c r="BW33" s="378"/>
      <c r="BX33" s="378"/>
      <c r="BY33" s="378"/>
      <c r="BZ33" s="378"/>
      <c r="CA33" s="378"/>
    </row>
    <row r="34" spans="1:79" s="379" customFormat="1" ht="17.100000000000001" customHeight="1" x14ac:dyDescent="0.2">
      <c r="A34" s="376"/>
      <c r="B34" s="1508" t="s">
        <v>521</v>
      </c>
      <c r="C34" s="1508"/>
      <c r="D34" s="381"/>
      <c r="E34" s="381"/>
      <c r="F34" s="381"/>
      <c r="G34" s="381"/>
      <c r="H34" s="381"/>
      <c r="I34" s="381"/>
      <c r="J34" s="381"/>
      <c r="K34" s="381"/>
      <c r="L34" s="381"/>
      <c r="M34" s="381"/>
      <c r="N34" s="381"/>
      <c r="O34" s="381"/>
      <c r="P34" s="381"/>
      <c r="Q34" s="381"/>
      <c r="R34" s="381"/>
      <c r="S34" s="382">
        <f t="shared" ref="S34:S39" si="0">SUM(D34:R34)</f>
        <v>0</v>
      </c>
      <c r="T34" s="380"/>
      <c r="U34" s="377"/>
      <c r="V34" s="377"/>
      <c r="W34" s="377"/>
      <c r="X34" s="377"/>
      <c r="Y34" s="377"/>
      <c r="Z34" s="377"/>
      <c r="AA34" s="377"/>
      <c r="AB34" s="377"/>
      <c r="AC34" s="377"/>
      <c r="AD34" s="377"/>
      <c r="AE34" s="377"/>
      <c r="AF34" s="377"/>
      <c r="AG34" s="377"/>
      <c r="AH34" s="377"/>
      <c r="AI34" s="377"/>
      <c r="AJ34" s="378"/>
      <c r="AK34" s="378"/>
      <c r="AL34" s="378"/>
      <c r="AM34" s="378"/>
      <c r="AN34" s="378"/>
      <c r="AO34" s="378"/>
      <c r="AP34" s="378"/>
      <c r="AQ34" s="378"/>
      <c r="AR34" s="378"/>
      <c r="AS34" s="378"/>
      <c r="AT34" s="378"/>
      <c r="AU34" s="378"/>
      <c r="AV34" s="378"/>
      <c r="AW34" s="378"/>
      <c r="AX34" s="378"/>
      <c r="AY34" s="378"/>
      <c r="AZ34" s="378"/>
      <c r="BA34" s="378"/>
      <c r="BB34" s="378"/>
      <c r="BC34" s="378"/>
      <c r="BD34" s="378"/>
      <c r="BE34" s="378"/>
      <c r="BF34" s="378"/>
      <c r="BG34" s="378"/>
      <c r="BH34" s="378"/>
      <c r="BI34" s="378"/>
      <c r="BJ34" s="378"/>
      <c r="BK34" s="378"/>
      <c r="BL34" s="378"/>
      <c r="BM34" s="378"/>
      <c r="BN34" s="378"/>
      <c r="BO34" s="378"/>
      <c r="BP34" s="378"/>
      <c r="BQ34" s="378"/>
      <c r="BR34" s="378"/>
      <c r="BS34" s="378"/>
      <c r="BT34" s="378"/>
      <c r="BU34" s="378"/>
      <c r="BV34" s="378"/>
      <c r="BW34" s="378"/>
      <c r="BX34" s="378"/>
      <c r="BY34" s="378"/>
      <c r="BZ34" s="378"/>
      <c r="CA34" s="378"/>
    </row>
    <row r="35" spans="1:79" s="379" customFormat="1" ht="17.100000000000001" customHeight="1" x14ac:dyDescent="0.2">
      <c r="A35" s="376"/>
      <c r="B35" s="1509" t="s">
        <v>522</v>
      </c>
      <c r="C35" s="1509"/>
      <c r="D35" s="381"/>
      <c r="E35" s="381"/>
      <c r="F35" s="381"/>
      <c r="G35" s="381"/>
      <c r="H35" s="381"/>
      <c r="I35" s="381"/>
      <c r="J35" s="381"/>
      <c r="K35" s="381"/>
      <c r="L35" s="381"/>
      <c r="M35" s="381"/>
      <c r="N35" s="381"/>
      <c r="O35" s="381"/>
      <c r="P35" s="381"/>
      <c r="Q35" s="381"/>
      <c r="R35" s="381"/>
      <c r="S35" s="382">
        <f t="shared" si="0"/>
        <v>0</v>
      </c>
      <c r="T35" s="380"/>
      <c r="U35" s="377"/>
      <c r="V35" s="377"/>
      <c r="W35" s="377"/>
      <c r="X35" s="377"/>
      <c r="Y35" s="377"/>
      <c r="Z35" s="377"/>
      <c r="AA35" s="377"/>
      <c r="AB35" s="377"/>
      <c r="AC35" s="377"/>
      <c r="AD35" s="377"/>
      <c r="AE35" s="377"/>
      <c r="AF35" s="377"/>
      <c r="AG35" s="377"/>
      <c r="AH35" s="377"/>
      <c r="AI35" s="377"/>
      <c r="AJ35" s="378"/>
      <c r="AK35" s="378"/>
      <c r="AL35" s="378"/>
      <c r="AM35" s="378"/>
      <c r="AN35" s="378"/>
      <c r="AO35" s="378"/>
      <c r="AP35" s="378"/>
      <c r="AQ35" s="378"/>
      <c r="AR35" s="378"/>
      <c r="AS35" s="378"/>
      <c r="AT35" s="378"/>
      <c r="AU35" s="378"/>
      <c r="AV35" s="378"/>
      <c r="AW35" s="378"/>
      <c r="AX35" s="378"/>
      <c r="AY35" s="378"/>
      <c r="AZ35" s="378"/>
      <c r="BA35" s="378"/>
      <c r="BB35" s="378"/>
      <c r="BC35" s="378"/>
      <c r="BD35" s="378"/>
      <c r="BE35" s="378"/>
      <c r="BF35" s="378"/>
      <c r="BG35" s="378"/>
      <c r="BH35" s="378"/>
      <c r="BI35" s="378"/>
      <c r="BJ35" s="378"/>
      <c r="BK35" s="378"/>
      <c r="BL35" s="378"/>
      <c r="BM35" s="378"/>
      <c r="BN35" s="378"/>
      <c r="BO35" s="378"/>
      <c r="BP35" s="378"/>
      <c r="BQ35" s="378"/>
      <c r="BR35" s="378"/>
      <c r="BS35" s="378"/>
      <c r="BT35" s="378"/>
      <c r="BU35" s="378"/>
      <c r="BV35" s="378"/>
      <c r="BW35" s="378"/>
      <c r="BX35" s="378"/>
      <c r="BY35" s="378"/>
      <c r="BZ35" s="378"/>
      <c r="CA35" s="378"/>
    </row>
    <row r="36" spans="1:79" s="379" customFormat="1" ht="17.100000000000001" customHeight="1" x14ac:dyDescent="0.2">
      <c r="A36" s="376"/>
      <c r="B36" s="1508" t="s">
        <v>523</v>
      </c>
      <c r="C36" s="1508"/>
      <c r="D36" s="381"/>
      <c r="E36" s="381"/>
      <c r="F36" s="381"/>
      <c r="G36" s="381"/>
      <c r="H36" s="381"/>
      <c r="I36" s="381"/>
      <c r="J36" s="381"/>
      <c r="K36" s="381"/>
      <c r="L36" s="381"/>
      <c r="M36" s="381"/>
      <c r="N36" s="381"/>
      <c r="O36" s="381"/>
      <c r="P36" s="381"/>
      <c r="Q36" s="381"/>
      <c r="R36" s="381"/>
      <c r="S36" s="382">
        <f t="shared" si="0"/>
        <v>0</v>
      </c>
      <c r="T36" s="380"/>
      <c r="U36" s="377"/>
      <c r="V36" s="377"/>
      <c r="W36" s="377"/>
      <c r="X36" s="377"/>
      <c r="Y36" s="377"/>
      <c r="Z36" s="377"/>
      <c r="AA36" s="377"/>
      <c r="AB36" s="377"/>
      <c r="AC36" s="377"/>
      <c r="AD36" s="377"/>
      <c r="AE36" s="377"/>
      <c r="AF36" s="377"/>
      <c r="AG36" s="377"/>
      <c r="AH36" s="377"/>
      <c r="AI36" s="377"/>
      <c r="AJ36" s="378"/>
      <c r="AK36" s="378"/>
      <c r="AL36" s="378"/>
      <c r="AM36" s="378"/>
      <c r="AN36" s="378"/>
      <c r="AO36" s="378"/>
      <c r="AP36" s="378"/>
      <c r="AQ36" s="378"/>
      <c r="AR36" s="378"/>
      <c r="AS36" s="378"/>
      <c r="AT36" s="378"/>
      <c r="AU36" s="378"/>
      <c r="AV36" s="378"/>
      <c r="AW36" s="378"/>
      <c r="AX36" s="378"/>
      <c r="AY36" s="378"/>
      <c r="AZ36" s="378"/>
      <c r="BA36" s="378"/>
      <c r="BB36" s="378"/>
      <c r="BC36" s="378"/>
      <c r="BD36" s="378"/>
      <c r="BE36" s="378"/>
      <c r="BF36" s="378"/>
      <c r="BG36" s="378"/>
      <c r="BH36" s="378"/>
      <c r="BI36" s="378"/>
      <c r="BJ36" s="378"/>
      <c r="BK36" s="378"/>
      <c r="BL36" s="378"/>
      <c r="BM36" s="378"/>
      <c r="BN36" s="378"/>
      <c r="BO36" s="378"/>
      <c r="BP36" s="378"/>
      <c r="BQ36" s="378"/>
      <c r="BR36" s="378"/>
      <c r="BS36" s="378"/>
      <c r="BT36" s="378"/>
      <c r="BU36" s="378"/>
      <c r="BV36" s="378"/>
      <c r="BW36" s="378"/>
      <c r="BX36" s="378"/>
      <c r="BY36" s="378"/>
      <c r="BZ36" s="378"/>
      <c r="CA36" s="378"/>
    </row>
    <row r="37" spans="1:79" s="379" customFormat="1" ht="17.100000000000001" customHeight="1" x14ac:dyDescent="0.2">
      <c r="A37" s="376"/>
      <c r="B37" s="1508" t="s">
        <v>524</v>
      </c>
      <c r="C37" s="1508"/>
      <c r="D37" s="381"/>
      <c r="E37" s="381"/>
      <c r="F37" s="381"/>
      <c r="G37" s="381"/>
      <c r="H37" s="381"/>
      <c r="I37" s="381"/>
      <c r="J37" s="381"/>
      <c r="K37" s="381"/>
      <c r="L37" s="381"/>
      <c r="M37" s="381"/>
      <c r="N37" s="381"/>
      <c r="O37" s="381"/>
      <c r="P37" s="381"/>
      <c r="Q37" s="381"/>
      <c r="R37" s="381"/>
      <c r="S37" s="382">
        <f t="shared" si="0"/>
        <v>0</v>
      </c>
      <c r="T37" s="380"/>
      <c r="U37" s="377"/>
      <c r="V37" s="377"/>
      <c r="W37" s="377"/>
      <c r="X37" s="377"/>
      <c r="Y37" s="377"/>
      <c r="Z37" s="377"/>
      <c r="AA37" s="377"/>
      <c r="AB37" s="377"/>
      <c r="AC37" s="377"/>
      <c r="AD37" s="377"/>
      <c r="AE37" s="377"/>
      <c r="AF37" s="377"/>
      <c r="AG37" s="377"/>
      <c r="AH37" s="377"/>
      <c r="AI37" s="377"/>
      <c r="AJ37" s="378"/>
      <c r="AK37" s="378"/>
      <c r="AL37" s="378"/>
      <c r="AM37" s="378"/>
      <c r="AN37" s="378"/>
      <c r="AO37" s="378"/>
      <c r="AP37" s="378"/>
      <c r="AQ37" s="378"/>
      <c r="AR37" s="378"/>
      <c r="AS37" s="378"/>
      <c r="AT37" s="378"/>
      <c r="AU37" s="378"/>
      <c r="AV37" s="378"/>
      <c r="AW37" s="378"/>
      <c r="AX37" s="378"/>
      <c r="AY37" s="378"/>
      <c r="AZ37" s="378"/>
      <c r="BA37" s="378"/>
      <c r="BB37" s="378"/>
      <c r="BC37" s="378"/>
      <c r="BD37" s="378"/>
      <c r="BE37" s="378"/>
      <c r="BF37" s="378"/>
      <c r="BG37" s="378"/>
      <c r="BH37" s="378"/>
      <c r="BI37" s="378"/>
      <c r="BJ37" s="378"/>
      <c r="BK37" s="378"/>
      <c r="BL37" s="378"/>
      <c r="BM37" s="378"/>
      <c r="BN37" s="378"/>
      <c r="BO37" s="378"/>
      <c r="BP37" s="378"/>
      <c r="BQ37" s="378"/>
      <c r="BR37" s="378"/>
      <c r="BS37" s="378"/>
      <c r="BT37" s="378"/>
      <c r="BU37" s="378"/>
      <c r="BV37" s="378"/>
      <c r="BW37" s="378"/>
      <c r="BX37" s="378"/>
      <c r="BY37" s="378"/>
      <c r="BZ37" s="378"/>
      <c r="CA37" s="378"/>
    </row>
    <row r="38" spans="1:79" s="379" customFormat="1" ht="16.5" customHeight="1" x14ac:dyDescent="0.2">
      <c r="A38" s="376"/>
      <c r="B38" s="1509" t="s">
        <v>525</v>
      </c>
      <c r="C38" s="1194" t="s">
        <v>526</v>
      </c>
      <c r="D38" s="381"/>
      <c r="E38" s="381"/>
      <c r="F38" s="381"/>
      <c r="G38" s="381"/>
      <c r="H38" s="381"/>
      <c r="I38" s="381"/>
      <c r="J38" s="381"/>
      <c r="K38" s="381"/>
      <c r="L38" s="381"/>
      <c r="M38" s="381"/>
      <c r="N38" s="381"/>
      <c r="O38" s="381"/>
      <c r="P38" s="381"/>
      <c r="Q38" s="381"/>
      <c r="R38" s="381"/>
      <c r="S38" s="383">
        <f t="shared" si="0"/>
        <v>0</v>
      </c>
      <c r="T38" s="380"/>
      <c r="U38" s="377"/>
      <c r="V38" s="377"/>
      <c r="W38" s="377"/>
      <c r="X38" s="377"/>
      <c r="Y38" s="377"/>
      <c r="Z38" s="377"/>
      <c r="AA38" s="377"/>
      <c r="AB38" s="377"/>
      <c r="AC38" s="377"/>
      <c r="AD38" s="377"/>
      <c r="AE38" s="377"/>
      <c r="AF38" s="377"/>
      <c r="AG38" s="377"/>
      <c r="AH38" s="377"/>
      <c r="AI38" s="377"/>
      <c r="AJ38" s="378"/>
      <c r="AK38" s="378"/>
      <c r="AL38" s="378"/>
      <c r="AM38" s="378"/>
      <c r="AN38" s="378"/>
      <c r="AO38" s="378"/>
      <c r="AP38" s="378"/>
      <c r="AQ38" s="378"/>
      <c r="AR38" s="378"/>
      <c r="AS38" s="378"/>
      <c r="AT38" s="378"/>
      <c r="AU38" s="378"/>
      <c r="AV38" s="378"/>
      <c r="AW38" s="378"/>
      <c r="AX38" s="378"/>
      <c r="AY38" s="378"/>
      <c r="AZ38" s="378"/>
      <c r="BA38" s="378"/>
      <c r="BB38" s="378"/>
      <c r="BC38" s="378"/>
      <c r="BD38" s="378"/>
      <c r="BE38" s="378"/>
      <c r="BF38" s="378"/>
      <c r="BG38" s="378"/>
      <c r="BH38" s="378"/>
      <c r="BI38" s="378"/>
      <c r="BJ38" s="378"/>
      <c r="BK38" s="378"/>
      <c r="BL38" s="378"/>
      <c r="BM38" s="378"/>
      <c r="BN38" s="378"/>
      <c r="BO38" s="378"/>
      <c r="BP38" s="378"/>
      <c r="BQ38" s="378"/>
      <c r="BR38" s="378"/>
      <c r="BS38" s="378"/>
      <c r="BT38" s="378"/>
      <c r="BU38" s="378"/>
      <c r="BV38" s="378"/>
      <c r="BW38" s="378"/>
      <c r="BX38" s="378"/>
      <c r="BY38" s="378"/>
      <c r="BZ38" s="378"/>
      <c r="CA38" s="378"/>
    </row>
    <row r="39" spans="1:79" s="379" customFormat="1" ht="16.5" customHeight="1" x14ac:dyDescent="0.2">
      <c r="A39" s="376"/>
      <c r="B39" s="1509"/>
      <c r="C39" s="1195" t="s">
        <v>1052</v>
      </c>
      <c r="D39" s="381"/>
      <c r="E39" s="381"/>
      <c r="F39" s="381"/>
      <c r="G39" s="381"/>
      <c r="H39" s="381"/>
      <c r="I39" s="381"/>
      <c r="J39" s="381"/>
      <c r="K39" s="381"/>
      <c r="L39" s="381"/>
      <c r="M39" s="381"/>
      <c r="N39" s="381"/>
      <c r="O39" s="381"/>
      <c r="P39" s="381"/>
      <c r="Q39" s="381"/>
      <c r="R39" s="381"/>
      <c r="S39" s="383">
        <f t="shared" si="0"/>
        <v>0</v>
      </c>
      <c r="T39" s="351"/>
      <c r="U39" s="351"/>
      <c r="V39" s="377"/>
      <c r="W39" s="377"/>
      <c r="X39" s="377"/>
      <c r="Y39" s="377"/>
      <c r="Z39" s="377"/>
      <c r="AA39" s="377"/>
      <c r="AB39" s="377"/>
      <c r="AC39" s="377"/>
      <c r="AD39" s="377"/>
      <c r="AE39" s="377"/>
      <c r="AF39" s="377"/>
      <c r="AG39" s="377"/>
      <c r="AH39" s="377"/>
      <c r="AI39" s="377"/>
      <c r="AJ39" s="378"/>
      <c r="AK39" s="378"/>
      <c r="AL39" s="378"/>
      <c r="AM39" s="378"/>
      <c r="AN39" s="378"/>
      <c r="AO39" s="378"/>
      <c r="AP39" s="378"/>
      <c r="AQ39" s="378"/>
      <c r="AR39" s="378"/>
      <c r="AS39" s="378"/>
      <c r="AT39" s="378"/>
      <c r="AU39" s="378"/>
      <c r="AV39" s="378"/>
      <c r="AW39" s="378"/>
      <c r="AX39" s="378"/>
      <c r="AY39" s="378"/>
      <c r="AZ39" s="378"/>
      <c r="BA39" s="378"/>
      <c r="BB39" s="378"/>
      <c r="BC39" s="378"/>
      <c r="BD39" s="378"/>
      <c r="BE39" s="378"/>
      <c r="BF39" s="378"/>
      <c r="BG39" s="378"/>
      <c r="BH39" s="378"/>
      <c r="BI39" s="378"/>
      <c r="BJ39" s="378"/>
      <c r="BK39" s="378"/>
      <c r="BL39" s="378"/>
      <c r="BM39" s="378"/>
      <c r="BN39" s="378"/>
      <c r="BO39" s="378"/>
      <c r="BP39" s="378"/>
      <c r="BQ39" s="378"/>
      <c r="BR39" s="378"/>
      <c r="BS39" s="378"/>
      <c r="BT39" s="378"/>
      <c r="BU39" s="378"/>
      <c r="BV39" s="378"/>
      <c r="BW39" s="378"/>
      <c r="BX39" s="378"/>
      <c r="BY39" s="378"/>
      <c r="BZ39" s="378"/>
      <c r="CA39" s="378"/>
    </row>
    <row r="40" spans="1:79" s="379" customFormat="1" ht="16.5" customHeight="1" x14ac:dyDescent="0.2">
      <c r="A40" s="376"/>
      <c r="B40" s="1513" t="s">
        <v>527</v>
      </c>
      <c r="C40" s="1513"/>
      <c r="D40" s="382">
        <f>SUM(D34:D39)</f>
        <v>0</v>
      </c>
      <c r="E40" s="382">
        <f t="shared" ref="E40:R40" si="1">SUM(E34:E39)</f>
        <v>0</v>
      </c>
      <c r="F40" s="382">
        <f t="shared" si="1"/>
        <v>0</v>
      </c>
      <c r="G40" s="382">
        <f t="shared" si="1"/>
        <v>0</v>
      </c>
      <c r="H40" s="382">
        <f t="shared" si="1"/>
        <v>0</v>
      </c>
      <c r="I40" s="382">
        <f t="shared" si="1"/>
        <v>0</v>
      </c>
      <c r="J40" s="382">
        <f t="shared" si="1"/>
        <v>0</v>
      </c>
      <c r="K40" s="382">
        <f t="shared" si="1"/>
        <v>0</v>
      </c>
      <c r="L40" s="382">
        <f t="shared" si="1"/>
        <v>0</v>
      </c>
      <c r="M40" s="382">
        <f t="shared" si="1"/>
        <v>0</v>
      </c>
      <c r="N40" s="382">
        <f t="shared" si="1"/>
        <v>0</v>
      </c>
      <c r="O40" s="382">
        <f t="shared" si="1"/>
        <v>0</v>
      </c>
      <c r="P40" s="382">
        <f t="shared" si="1"/>
        <v>0</v>
      </c>
      <c r="Q40" s="382">
        <f t="shared" si="1"/>
        <v>0</v>
      </c>
      <c r="R40" s="382">
        <f t="shared" si="1"/>
        <v>0</v>
      </c>
      <c r="S40" s="382">
        <f>SUM(D40:R40)</f>
        <v>0</v>
      </c>
      <c r="T40" s="351"/>
      <c r="U40" s="351"/>
      <c r="V40" s="377"/>
      <c r="W40" s="377"/>
      <c r="X40" s="377"/>
      <c r="Y40" s="377"/>
      <c r="Z40" s="377"/>
      <c r="AA40" s="377"/>
      <c r="AB40" s="377"/>
      <c r="AC40" s="377"/>
      <c r="AD40" s="377"/>
      <c r="AE40" s="377"/>
      <c r="AF40" s="377"/>
      <c r="AG40" s="377"/>
      <c r="AH40" s="377"/>
      <c r="AI40" s="377"/>
      <c r="AJ40" s="378"/>
      <c r="AK40" s="378"/>
      <c r="AL40" s="378"/>
      <c r="AM40" s="378"/>
      <c r="AN40" s="378"/>
      <c r="AO40" s="378"/>
      <c r="AP40" s="378"/>
      <c r="AQ40" s="378"/>
      <c r="AR40" s="378"/>
      <c r="AS40" s="378"/>
      <c r="AT40" s="378"/>
      <c r="AU40" s="378"/>
      <c r="AV40" s="378"/>
      <c r="AW40" s="378"/>
      <c r="AX40" s="378"/>
      <c r="AY40" s="378"/>
      <c r="AZ40" s="378"/>
      <c r="BA40" s="378"/>
      <c r="BB40" s="378"/>
      <c r="BC40" s="378"/>
      <c r="BD40" s="378"/>
      <c r="BE40" s="378"/>
      <c r="BF40" s="378"/>
      <c r="BG40" s="378"/>
      <c r="BH40" s="378"/>
      <c r="BI40" s="378"/>
      <c r="BJ40" s="378"/>
      <c r="BK40" s="378"/>
      <c r="BL40" s="378"/>
      <c r="BM40" s="378"/>
      <c r="BN40" s="378"/>
      <c r="BO40" s="378"/>
      <c r="BP40" s="378"/>
      <c r="BQ40" s="378"/>
      <c r="BR40" s="378"/>
      <c r="BS40" s="378"/>
      <c r="BT40" s="378"/>
      <c r="BU40" s="378"/>
      <c r="BV40" s="378"/>
      <c r="BW40" s="378"/>
      <c r="BX40" s="378"/>
      <c r="BY40" s="378"/>
      <c r="BZ40" s="378"/>
      <c r="CA40" s="378"/>
    </row>
    <row r="41" spans="1:79" s="379" customFormat="1" ht="16.5" customHeight="1" x14ac:dyDescent="0.2">
      <c r="A41" s="376"/>
      <c r="B41" s="1514" t="s">
        <v>528</v>
      </c>
      <c r="C41" s="1514"/>
      <c r="D41" s="1507"/>
      <c r="E41" s="1507"/>
      <c r="F41" s="1507"/>
      <c r="G41" s="1507"/>
      <c r="H41" s="1507"/>
      <c r="I41" s="1507"/>
      <c r="J41" s="1507"/>
      <c r="K41" s="1507"/>
      <c r="L41" s="1507"/>
      <c r="M41" s="1507"/>
      <c r="N41" s="1507"/>
      <c r="O41" s="1507"/>
      <c r="P41" s="1507"/>
      <c r="Q41" s="1507"/>
      <c r="R41" s="1507"/>
      <c r="S41" s="1507"/>
      <c r="T41" s="384"/>
      <c r="U41" s="384"/>
      <c r="V41" s="377"/>
      <c r="W41" s="377"/>
      <c r="X41" s="377"/>
      <c r="Y41" s="377"/>
      <c r="Z41" s="377"/>
      <c r="AA41" s="377"/>
      <c r="AB41" s="377"/>
      <c r="AC41" s="377"/>
      <c r="AD41" s="377"/>
      <c r="AE41" s="377"/>
      <c r="AF41" s="377"/>
      <c r="AG41" s="377"/>
      <c r="AH41" s="377"/>
      <c r="AI41" s="377"/>
      <c r="AJ41" s="378"/>
      <c r="AK41" s="378"/>
      <c r="AL41" s="378"/>
      <c r="AM41" s="378"/>
      <c r="AN41" s="378"/>
      <c r="AO41" s="378"/>
      <c r="AP41" s="378"/>
      <c r="AQ41" s="378"/>
      <c r="AR41" s="378"/>
      <c r="AS41" s="378"/>
      <c r="AT41" s="378"/>
      <c r="AU41" s="378"/>
      <c r="AV41" s="378"/>
      <c r="AW41" s="378"/>
      <c r="AX41" s="378"/>
      <c r="AY41" s="378"/>
      <c r="AZ41" s="378"/>
      <c r="BA41" s="378"/>
      <c r="BB41" s="378"/>
      <c r="BC41" s="378"/>
      <c r="BD41" s="378"/>
      <c r="BE41" s="378"/>
      <c r="BF41" s="378"/>
      <c r="BG41" s="378"/>
      <c r="BH41" s="378"/>
      <c r="BI41" s="378"/>
      <c r="BJ41" s="378"/>
      <c r="BK41" s="378"/>
      <c r="BL41" s="378"/>
      <c r="BM41" s="378"/>
      <c r="BN41" s="378"/>
      <c r="BO41" s="378"/>
      <c r="BP41" s="378"/>
      <c r="BQ41" s="378"/>
      <c r="BR41" s="378"/>
      <c r="BS41" s="378"/>
      <c r="BT41" s="378"/>
      <c r="BU41" s="378"/>
      <c r="BV41" s="378"/>
      <c r="BW41" s="378"/>
      <c r="BX41" s="378"/>
      <c r="BY41" s="378"/>
      <c r="BZ41" s="378"/>
      <c r="CA41" s="378"/>
    </row>
    <row r="42" spans="1:79" s="379" customFormat="1" ht="17.100000000000001" customHeight="1" x14ac:dyDescent="0.2">
      <c r="A42" s="376"/>
      <c r="B42" s="1508" t="s">
        <v>529</v>
      </c>
      <c r="C42" s="1508"/>
      <c r="D42" s="381"/>
      <c r="E42" s="381"/>
      <c r="F42" s="381"/>
      <c r="G42" s="381"/>
      <c r="H42" s="381"/>
      <c r="I42" s="381"/>
      <c r="J42" s="381"/>
      <c r="K42" s="381"/>
      <c r="L42" s="381"/>
      <c r="M42" s="381"/>
      <c r="N42" s="381"/>
      <c r="O42" s="381"/>
      <c r="P42" s="381"/>
      <c r="Q42" s="381"/>
      <c r="R42" s="381"/>
      <c r="S42" s="383">
        <f>SUM(D42:R42)</f>
        <v>0</v>
      </c>
      <c r="T42" s="351"/>
      <c r="U42" s="351"/>
      <c r="V42" s="377"/>
      <c r="W42" s="377"/>
      <c r="X42" s="377"/>
      <c r="Y42" s="377"/>
      <c r="Z42" s="377"/>
      <c r="AA42" s="377"/>
      <c r="AB42" s="377"/>
      <c r="AC42" s="377"/>
      <c r="AD42" s="377"/>
      <c r="AE42" s="377"/>
      <c r="AF42" s="377"/>
      <c r="AG42" s="377"/>
      <c r="AH42" s="377"/>
      <c r="AI42" s="377"/>
      <c r="AJ42" s="378"/>
      <c r="AK42" s="378"/>
      <c r="AL42" s="378"/>
      <c r="AM42" s="378"/>
      <c r="AN42" s="378"/>
      <c r="AO42" s="378"/>
      <c r="AP42" s="378"/>
      <c r="AQ42" s="378"/>
      <c r="AR42" s="378"/>
      <c r="AS42" s="378"/>
      <c r="AT42" s="378"/>
      <c r="AU42" s="378"/>
      <c r="AV42" s="378"/>
      <c r="AW42" s="378"/>
      <c r="AX42" s="378"/>
      <c r="AY42" s="378"/>
      <c r="AZ42" s="378"/>
      <c r="BA42" s="378"/>
      <c r="BB42" s="378"/>
      <c r="BC42" s="378"/>
      <c r="BD42" s="378"/>
      <c r="BE42" s="378"/>
      <c r="BF42" s="378"/>
      <c r="BG42" s="378"/>
      <c r="BH42" s="378"/>
      <c r="BI42" s="378"/>
      <c r="BJ42" s="378"/>
      <c r="BK42" s="378"/>
      <c r="BL42" s="378"/>
      <c r="BM42" s="378"/>
      <c r="BN42" s="378"/>
      <c r="BO42" s="378"/>
      <c r="BP42" s="378"/>
      <c r="BQ42" s="378"/>
      <c r="BR42" s="378"/>
      <c r="BS42" s="378"/>
      <c r="BT42" s="378"/>
      <c r="BU42" s="378"/>
      <c r="BV42" s="378"/>
      <c r="BW42" s="378"/>
      <c r="BX42" s="378"/>
      <c r="BY42" s="378"/>
      <c r="BZ42" s="378"/>
      <c r="CA42" s="378"/>
    </row>
    <row r="43" spans="1:79" s="379" customFormat="1" ht="17.100000000000001" customHeight="1" x14ac:dyDescent="0.2">
      <c r="A43" s="376"/>
      <c r="B43" s="1508" t="s">
        <v>530</v>
      </c>
      <c r="C43" s="1508"/>
      <c r="D43" s="381"/>
      <c r="E43" s="381"/>
      <c r="F43" s="381"/>
      <c r="G43" s="381"/>
      <c r="H43" s="381"/>
      <c r="I43" s="381"/>
      <c r="J43" s="381"/>
      <c r="K43" s="381"/>
      <c r="L43" s="381"/>
      <c r="M43" s="381"/>
      <c r="N43" s="381"/>
      <c r="O43" s="381"/>
      <c r="P43" s="381"/>
      <c r="Q43" s="381"/>
      <c r="R43" s="381"/>
      <c r="S43" s="383">
        <f>SUM(D43:R43)</f>
        <v>0</v>
      </c>
      <c r="T43" s="351"/>
      <c r="U43" s="351"/>
      <c r="V43" s="377"/>
      <c r="W43" s="377"/>
      <c r="X43" s="377"/>
      <c r="Y43" s="377"/>
      <c r="Z43" s="377"/>
      <c r="AA43" s="377"/>
      <c r="AB43" s="377"/>
      <c r="AC43" s="377"/>
      <c r="AD43" s="377"/>
      <c r="AE43" s="377"/>
      <c r="AF43" s="377"/>
      <c r="AG43" s="377"/>
      <c r="AH43" s="377"/>
      <c r="AI43" s="377"/>
      <c r="AJ43" s="378"/>
      <c r="AK43" s="378"/>
      <c r="AL43" s="378"/>
      <c r="AM43" s="378"/>
      <c r="AN43" s="378"/>
      <c r="AO43" s="378"/>
      <c r="AP43" s="378"/>
      <c r="AQ43" s="378"/>
      <c r="AR43" s="378"/>
      <c r="AS43" s="378"/>
      <c r="AT43" s="378"/>
      <c r="AU43" s="378"/>
      <c r="AV43" s="378"/>
      <c r="AW43" s="378"/>
      <c r="AX43" s="378"/>
      <c r="AY43" s="378"/>
      <c r="AZ43" s="378"/>
      <c r="BA43" s="378"/>
      <c r="BB43" s="378"/>
      <c r="BC43" s="378"/>
      <c r="BD43" s="378"/>
      <c r="BE43" s="378"/>
      <c r="BF43" s="378"/>
      <c r="BG43" s="378"/>
      <c r="BH43" s="378"/>
      <c r="BI43" s="378"/>
      <c r="BJ43" s="378"/>
      <c r="BK43" s="378"/>
      <c r="BL43" s="378"/>
      <c r="BM43" s="378"/>
      <c r="BN43" s="378"/>
      <c r="BO43" s="378"/>
      <c r="BP43" s="378"/>
      <c r="BQ43" s="378"/>
      <c r="BR43" s="378"/>
      <c r="BS43" s="378"/>
      <c r="BT43" s="378"/>
      <c r="BU43" s="378"/>
      <c r="BV43" s="378"/>
      <c r="BW43" s="378"/>
      <c r="BX43" s="378"/>
      <c r="BY43" s="378"/>
      <c r="BZ43" s="378"/>
      <c r="CA43" s="378"/>
    </row>
    <row r="44" spans="1:79" s="379" customFormat="1" ht="17.100000000000001" customHeight="1" x14ac:dyDescent="0.2">
      <c r="A44" s="376"/>
      <c r="B44" s="1508" t="s">
        <v>531</v>
      </c>
      <c r="C44" s="1508"/>
      <c r="D44" s="381"/>
      <c r="E44" s="381"/>
      <c r="F44" s="381"/>
      <c r="G44" s="381"/>
      <c r="H44" s="381"/>
      <c r="I44" s="381"/>
      <c r="J44" s="381"/>
      <c r="K44" s="381"/>
      <c r="L44" s="381"/>
      <c r="M44" s="381"/>
      <c r="N44" s="381"/>
      <c r="O44" s="381"/>
      <c r="P44" s="381"/>
      <c r="Q44" s="381"/>
      <c r="R44" s="381"/>
      <c r="S44" s="383">
        <f>SUM(D44:R44)</f>
        <v>0</v>
      </c>
      <c r="T44" s="351"/>
      <c r="U44" s="351"/>
      <c r="V44" s="377"/>
      <c r="W44" s="377"/>
      <c r="X44" s="377"/>
      <c r="Y44" s="377"/>
      <c r="Z44" s="377"/>
      <c r="AA44" s="377"/>
      <c r="AB44" s="377"/>
      <c r="AC44" s="377"/>
      <c r="AD44" s="377"/>
      <c r="AE44" s="377"/>
      <c r="AF44" s="377"/>
      <c r="AG44" s="377"/>
      <c r="AH44" s="377"/>
      <c r="AI44" s="377"/>
      <c r="AJ44" s="378"/>
      <c r="AK44" s="378"/>
      <c r="AL44" s="378"/>
      <c r="AM44" s="378"/>
      <c r="AN44" s="378"/>
      <c r="AO44" s="378"/>
      <c r="AP44" s="378"/>
      <c r="AQ44" s="378"/>
      <c r="AR44" s="378"/>
      <c r="AS44" s="378"/>
      <c r="AT44" s="378"/>
      <c r="AU44" s="378"/>
      <c r="AV44" s="378"/>
      <c r="AW44" s="378"/>
      <c r="AX44" s="378"/>
      <c r="AY44" s="378"/>
      <c r="AZ44" s="378"/>
      <c r="BA44" s="378"/>
      <c r="BB44" s="378"/>
      <c r="BC44" s="378"/>
      <c r="BD44" s="378"/>
      <c r="BE44" s="378"/>
      <c r="BF44" s="378"/>
      <c r="BG44" s="378"/>
      <c r="BH44" s="378"/>
      <c r="BI44" s="378"/>
      <c r="BJ44" s="378"/>
      <c r="BK44" s="378"/>
      <c r="BL44" s="378"/>
      <c r="BM44" s="378"/>
      <c r="BN44" s="378"/>
      <c r="BO44" s="378"/>
      <c r="BP44" s="378"/>
      <c r="BQ44" s="378"/>
      <c r="BR44" s="378"/>
      <c r="BS44" s="378"/>
      <c r="BT44" s="378"/>
      <c r="BU44" s="378"/>
      <c r="BV44" s="378"/>
      <c r="BW44" s="378"/>
      <c r="BX44" s="378"/>
      <c r="BY44" s="378"/>
      <c r="BZ44" s="378"/>
      <c r="CA44" s="378"/>
    </row>
    <row r="45" spans="1:79" s="379" customFormat="1" ht="16.5" customHeight="1" x14ac:dyDescent="0.2">
      <c r="A45" s="376"/>
      <c r="B45" s="1513" t="s">
        <v>527</v>
      </c>
      <c r="C45" s="1513"/>
      <c r="D45" s="382">
        <f>SUM(D42:D44)</f>
        <v>0</v>
      </c>
      <c r="E45" s="382">
        <f t="shared" ref="E45:R45" si="2">SUM(E42:E44)</f>
        <v>0</v>
      </c>
      <c r="F45" s="382">
        <f t="shared" si="2"/>
        <v>0</v>
      </c>
      <c r="G45" s="382">
        <f t="shared" si="2"/>
        <v>0</v>
      </c>
      <c r="H45" s="382">
        <f t="shared" si="2"/>
        <v>0</v>
      </c>
      <c r="I45" s="382">
        <f t="shared" si="2"/>
        <v>0</v>
      </c>
      <c r="J45" s="382">
        <f t="shared" si="2"/>
        <v>0</v>
      </c>
      <c r="K45" s="382">
        <f t="shared" si="2"/>
        <v>0</v>
      </c>
      <c r="L45" s="382">
        <f t="shared" si="2"/>
        <v>0</v>
      </c>
      <c r="M45" s="382">
        <f t="shared" si="2"/>
        <v>0</v>
      </c>
      <c r="N45" s="382">
        <f t="shared" si="2"/>
        <v>0</v>
      </c>
      <c r="O45" s="382">
        <f t="shared" si="2"/>
        <v>0</v>
      </c>
      <c r="P45" s="382">
        <f t="shared" si="2"/>
        <v>0</v>
      </c>
      <c r="Q45" s="382">
        <f t="shared" si="2"/>
        <v>0</v>
      </c>
      <c r="R45" s="382">
        <f t="shared" si="2"/>
        <v>0</v>
      </c>
      <c r="S45" s="382">
        <f>SUM(D45:R45)</f>
        <v>0</v>
      </c>
      <c r="T45" s="351"/>
      <c r="U45" s="351"/>
      <c r="V45" s="377"/>
      <c r="W45" s="377"/>
      <c r="X45" s="377"/>
      <c r="Y45" s="377"/>
      <c r="Z45" s="377"/>
      <c r="AA45" s="377"/>
      <c r="AB45" s="377"/>
      <c r="AC45" s="377"/>
      <c r="AD45" s="377"/>
      <c r="AE45" s="377"/>
      <c r="AF45" s="377"/>
      <c r="AG45" s="377"/>
      <c r="AH45" s="377"/>
      <c r="AI45" s="377"/>
      <c r="AJ45" s="378"/>
      <c r="AK45" s="378"/>
      <c r="AL45" s="378"/>
      <c r="AM45" s="378"/>
      <c r="AN45" s="378"/>
      <c r="AO45" s="378"/>
      <c r="AP45" s="378"/>
      <c r="AQ45" s="378"/>
      <c r="AR45" s="378"/>
      <c r="AS45" s="378"/>
      <c r="AT45" s="378"/>
      <c r="AU45" s="378"/>
      <c r="AV45" s="378"/>
      <c r="AW45" s="378"/>
      <c r="AX45" s="378"/>
      <c r="AY45" s="378"/>
      <c r="AZ45" s="378"/>
      <c r="BA45" s="378"/>
      <c r="BB45" s="378"/>
      <c r="BC45" s="378"/>
      <c r="BD45" s="378"/>
      <c r="BE45" s="378"/>
      <c r="BF45" s="378"/>
      <c r="BG45" s="378"/>
      <c r="BH45" s="378"/>
      <c r="BI45" s="378"/>
      <c r="BJ45" s="378"/>
      <c r="BK45" s="378"/>
      <c r="BL45" s="378"/>
      <c r="BM45" s="378"/>
      <c r="BN45" s="378"/>
      <c r="BO45" s="378"/>
      <c r="BP45" s="378"/>
      <c r="BQ45" s="378"/>
      <c r="BR45" s="378"/>
      <c r="BS45" s="378"/>
      <c r="BT45" s="378"/>
      <c r="BU45" s="378"/>
      <c r="BV45" s="378"/>
      <c r="BW45" s="378"/>
      <c r="BX45" s="378"/>
      <c r="BY45" s="378"/>
      <c r="BZ45" s="378"/>
      <c r="CA45" s="378"/>
    </row>
    <row r="46" spans="1:79" s="379" customFormat="1" ht="16.5" customHeight="1" x14ac:dyDescent="0.2">
      <c r="A46" s="376"/>
      <c r="B46" s="1514" t="s">
        <v>532</v>
      </c>
      <c r="C46" s="1514"/>
      <c r="D46" s="1515"/>
      <c r="E46" s="1515"/>
      <c r="F46" s="1515"/>
      <c r="G46" s="1515"/>
      <c r="H46" s="1515"/>
      <c r="I46" s="1515"/>
      <c r="J46" s="1515"/>
      <c r="K46" s="1515"/>
      <c r="L46" s="1515"/>
      <c r="M46" s="1515"/>
      <c r="N46" s="1515"/>
      <c r="O46" s="1515"/>
      <c r="P46" s="1515"/>
      <c r="Q46" s="1515"/>
      <c r="R46" s="1515"/>
      <c r="S46" s="1515"/>
      <c r="T46" s="351"/>
      <c r="U46" s="351"/>
      <c r="V46" s="377"/>
      <c r="W46" s="377"/>
      <c r="X46" s="377"/>
      <c r="Y46" s="377"/>
      <c r="Z46" s="377"/>
      <c r="AA46" s="377"/>
      <c r="AB46" s="377"/>
      <c r="AC46" s="377"/>
      <c r="AD46" s="377"/>
      <c r="AE46" s="377"/>
      <c r="AF46" s="377"/>
      <c r="AG46" s="377"/>
      <c r="AH46" s="377"/>
      <c r="AI46" s="377"/>
      <c r="AJ46" s="378"/>
      <c r="AK46" s="378"/>
      <c r="AL46" s="378"/>
      <c r="AM46" s="378"/>
      <c r="AN46" s="378"/>
      <c r="AO46" s="378"/>
      <c r="AP46" s="378"/>
      <c r="AQ46" s="378"/>
      <c r="AR46" s="378"/>
      <c r="AS46" s="378"/>
      <c r="AT46" s="378"/>
      <c r="AU46" s="378"/>
      <c r="AV46" s="378"/>
      <c r="AW46" s="378"/>
      <c r="AX46" s="378"/>
      <c r="AY46" s="378"/>
      <c r="AZ46" s="378"/>
      <c r="BA46" s="378"/>
      <c r="BB46" s="378"/>
      <c r="BC46" s="378"/>
      <c r="BD46" s="378"/>
      <c r="BE46" s="378"/>
      <c r="BF46" s="378"/>
      <c r="BG46" s="378"/>
      <c r="BH46" s="378"/>
      <c r="BI46" s="378"/>
      <c r="BJ46" s="378"/>
      <c r="BK46" s="378"/>
      <c r="BL46" s="378"/>
      <c r="BM46" s="378"/>
      <c r="BN46" s="378"/>
      <c r="BO46" s="378"/>
      <c r="BP46" s="378"/>
      <c r="BQ46" s="378"/>
      <c r="BR46" s="378"/>
      <c r="BS46" s="378"/>
      <c r="BT46" s="378"/>
      <c r="BU46" s="378"/>
      <c r="BV46" s="378"/>
      <c r="BW46" s="378"/>
      <c r="BX46" s="378"/>
      <c r="BY46" s="378"/>
      <c r="BZ46" s="378"/>
      <c r="CA46" s="378"/>
    </row>
    <row r="47" spans="1:79" s="379" customFormat="1" ht="17.100000000000001" customHeight="1" x14ac:dyDescent="0.2">
      <c r="A47" s="376"/>
      <c r="B47" s="1516" t="s">
        <v>533</v>
      </c>
      <c r="C47" s="1516"/>
      <c r="D47" s="385"/>
      <c r="E47" s="385"/>
      <c r="F47" s="385"/>
      <c r="G47" s="385"/>
      <c r="H47" s="385"/>
      <c r="I47" s="385"/>
      <c r="J47" s="385"/>
      <c r="K47" s="385"/>
      <c r="L47" s="385"/>
      <c r="M47" s="385"/>
      <c r="N47" s="385"/>
      <c r="O47" s="385"/>
      <c r="P47" s="385"/>
      <c r="Q47" s="385"/>
      <c r="R47" s="385"/>
      <c r="S47" s="383">
        <f>SUM(D47:R47)</f>
        <v>0</v>
      </c>
      <c r="T47" s="351"/>
      <c r="U47" s="351"/>
      <c r="V47" s="377"/>
      <c r="W47" s="377"/>
      <c r="X47" s="377"/>
      <c r="Y47" s="377"/>
      <c r="Z47" s="377"/>
      <c r="AA47" s="377"/>
      <c r="AB47" s="377"/>
      <c r="AC47" s="377"/>
      <c r="AD47" s="377"/>
      <c r="AE47" s="377"/>
      <c r="AF47" s="377"/>
      <c r="AG47" s="377"/>
      <c r="AH47" s="377"/>
      <c r="AI47" s="377"/>
      <c r="AJ47" s="378"/>
      <c r="AK47" s="378"/>
      <c r="AL47" s="378"/>
      <c r="AM47" s="378"/>
      <c r="AN47" s="378"/>
      <c r="AO47" s="378"/>
      <c r="AP47" s="378"/>
      <c r="AQ47" s="378"/>
      <c r="AR47" s="378"/>
      <c r="AS47" s="378"/>
      <c r="AT47" s="378"/>
      <c r="AU47" s="378"/>
      <c r="AV47" s="378"/>
      <c r="AW47" s="378"/>
      <c r="AX47" s="378"/>
      <c r="AY47" s="378"/>
      <c r="AZ47" s="378"/>
      <c r="BA47" s="378"/>
      <c r="BB47" s="378"/>
      <c r="BC47" s="378"/>
      <c r="BD47" s="378"/>
      <c r="BE47" s="378"/>
      <c r="BF47" s="378"/>
      <c r="BG47" s="378"/>
      <c r="BH47" s="378"/>
      <c r="BI47" s="378"/>
      <c r="BJ47" s="378"/>
      <c r="BK47" s="378"/>
      <c r="BL47" s="378"/>
      <c r="BM47" s="378"/>
      <c r="BN47" s="378"/>
      <c r="BO47" s="378"/>
      <c r="BP47" s="378"/>
      <c r="BQ47" s="378"/>
      <c r="BR47" s="378"/>
      <c r="BS47" s="378"/>
      <c r="BT47" s="378"/>
      <c r="BU47" s="378"/>
      <c r="BV47" s="378"/>
      <c r="BW47" s="378"/>
      <c r="BX47" s="378"/>
      <c r="BY47" s="378"/>
      <c r="BZ47" s="378"/>
      <c r="CA47" s="378"/>
    </row>
    <row r="48" spans="1:79" s="379" customFormat="1" ht="16.5" customHeight="1" x14ac:dyDescent="0.2">
      <c r="A48" s="376"/>
      <c r="B48" s="1513" t="s">
        <v>534</v>
      </c>
      <c r="C48" s="1513"/>
      <c r="D48" s="386">
        <f>SUM(D40,D45,D47)</f>
        <v>0</v>
      </c>
      <c r="E48" s="386">
        <f t="shared" ref="E48:S48" si="3">SUM(E40,E45,E47)</f>
        <v>0</v>
      </c>
      <c r="F48" s="386">
        <f t="shared" si="3"/>
        <v>0</v>
      </c>
      <c r="G48" s="386">
        <f t="shared" si="3"/>
        <v>0</v>
      </c>
      <c r="H48" s="386">
        <f t="shared" si="3"/>
        <v>0</v>
      </c>
      <c r="I48" s="386">
        <f t="shared" si="3"/>
        <v>0</v>
      </c>
      <c r="J48" s="386">
        <f t="shared" si="3"/>
        <v>0</v>
      </c>
      <c r="K48" s="386">
        <f t="shared" si="3"/>
        <v>0</v>
      </c>
      <c r="L48" s="386">
        <f t="shared" si="3"/>
        <v>0</v>
      </c>
      <c r="M48" s="386">
        <f t="shared" si="3"/>
        <v>0</v>
      </c>
      <c r="N48" s="386">
        <f t="shared" si="3"/>
        <v>0</v>
      </c>
      <c r="O48" s="386">
        <f t="shared" si="3"/>
        <v>0</v>
      </c>
      <c r="P48" s="386">
        <f t="shared" si="3"/>
        <v>0</v>
      </c>
      <c r="Q48" s="386">
        <f t="shared" si="3"/>
        <v>0</v>
      </c>
      <c r="R48" s="386">
        <f t="shared" si="3"/>
        <v>0</v>
      </c>
      <c r="S48" s="386">
        <f t="shared" si="3"/>
        <v>0</v>
      </c>
      <c r="T48" s="351"/>
      <c r="U48" s="351"/>
      <c r="V48" s="377"/>
      <c r="W48" s="377"/>
      <c r="X48" s="377"/>
      <c r="Y48" s="377"/>
      <c r="Z48" s="377"/>
      <c r="AA48" s="377"/>
      <c r="AB48" s="377"/>
      <c r="AC48" s="377"/>
      <c r="AD48" s="377"/>
      <c r="AE48" s="377"/>
      <c r="AF48" s="377"/>
      <c r="AG48" s="377"/>
      <c r="AH48" s="377"/>
      <c r="AI48" s="377"/>
      <c r="AJ48" s="378"/>
      <c r="AK48" s="378"/>
      <c r="AL48" s="378"/>
      <c r="AM48" s="378"/>
      <c r="AN48" s="378"/>
      <c r="AO48" s="378"/>
      <c r="AP48" s="378"/>
      <c r="AQ48" s="378"/>
      <c r="AR48" s="378"/>
      <c r="AS48" s="378"/>
      <c r="AT48" s="378"/>
      <c r="AU48" s="378"/>
      <c r="AV48" s="378"/>
      <c r="AW48" s="378"/>
      <c r="AX48" s="378"/>
      <c r="AY48" s="378"/>
      <c r="AZ48" s="378"/>
      <c r="BA48" s="378"/>
      <c r="BB48" s="378"/>
      <c r="BC48" s="378"/>
      <c r="BD48" s="378"/>
      <c r="BE48" s="378"/>
      <c r="BF48" s="378"/>
      <c r="BG48" s="378"/>
      <c r="BH48" s="378"/>
      <c r="BI48" s="378"/>
      <c r="BJ48" s="378"/>
      <c r="BK48" s="378"/>
      <c r="BL48" s="378"/>
      <c r="BM48" s="378"/>
      <c r="BN48" s="378"/>
      <c r="BO48" s="378"/>
      <c r="BP48" s="378"/>
      <c r="BQ48" s="378"/>
      <c r="BR48" s="378"/>
      <c r="BS48" s="378"/>
      <c r="BT48" s="378"/>
      <c r="BU48" s="378"/>
      <c r="BV48" s="378"/>
      <c r="BW48" s="378"/>
      <c r="BX48" s="378"/>
      <c r="BY48" s="378"/>
      <c r="BZ48" s="378"/>
      <c r="CA48" s="378"/>
    </row>
    <row r="49" spans="1:79" s="255" customFormat="1" ht="7.5" customHeight="1" x14ac:dyDescent="0.2">
      <c r="A49" s="254"/>
      <c r="B49" s="387"/>
      <c r="C49" s="387"/>
      <c r="D49" s="387"/>
      <c r="E49" s="387"/>
      <c r="F49" s="387"/>
      <c r="G49" s="387"/>
      <c r="H49" s="387"/>
      <c r="I49" s="387"/>
      <c r="J49" s="387"/>
      <c r="K49" s="387"/>
      <c r="L49" s="387"/>
      <c r="M49" s="387"/>
      <c r="N49" s="387"/>
      <c r="O49" s="387"/>
      <c r="P49" s="387"/>
      <c r="Q49" s="387"/>
      <c r="R49" s="387"/>
      <c r="S49" s="254"/>
      <c r="T49" s="254"/>
      <c r="U49" s="254"/>
    </row>
    <row r="50" spans="1:79" s="255" customFormat="1" ht="18" customHeight="1" x14ac:dyDescent="0.2">
      <c r="A50" s="254"/>
      <c r="B50" s="388" t="s">
        <v>535</v>
      </c>
      <c r="C50" s="387"/>
      <c r="D50" s="387"/>
      <c r="E50" s="387"/>
      <c r="F50" s="387"/>
      <c r="G50" s="387"/>
      <c r="H50" s="387"/>
      <c r="I50" s="387"/>
      <c r="J50" s="387"/>
      <c r="K50" s="387"/>
      <c r="L50" s="387"/>
      <c r="M50" s="387"/>
      <c r="N50" s="387"/>
      <c r="O50" s="387"/>
      <c r="P50" s="387"/>
      <c r="Q50" s="387"/>
      <c r="R50" s="387"/>
      <c r="S50" s="254"/>
      <c r="T50" s="254"/>
      <c r="U50" s="254"/>
    </row>
    <row r="51" spans="1:79" s="255" customFormat="1" ht="18" customHeight="1" x14ac:dyDescent="0.2">
      <c r="A51" s="254"/>
      <c r="B51" s="387"/>
      <c r="C51" s="387"/>
      <c r="D51" s="387"/>
      <c r="E51" s="387"/>
      <c r="F51" s="387"/>
      <c r="G51" s="387"/>
      <c r="H51" s="387"/>
      <c r="I51" s="387"/>
      <c r="J51" s="387"/>
      <c r="K51" s="387"/>
      <c r="L51" s="387"/>
      <c r="M51" s="387"/>
      <c r="N51" s="387"/>
      <c r="O51" s="387"/>
      <c r="P51" s="387"/>
      <c r="Q51" s="387"/>
      <c r="R51" s="387"/>
      <c r="S51" s="254"/>
      <c r="T51" s="254"/>
      <c r="U51" s="254"/>
    </row>
    <row r="52" spans="1:79" ht="18" customHeight="1" x14ac:dyDescent="0.2">
      <c r="A52" s="334"/>
      <c r="B52" s="389"/>
      <c r="C52" s="389"/>
      <c r="D52" s="389"/>
      <c r="E52" s="389"/>
      <c r="F52" s="389"/>
      <c r="G52" s="389"/>
      <c r="H52" s="389"/>
      <c r="I52" s="389"/>
      <c r="J52" s="389"/>
      <c r="K52" s="389"/>
      <c r="L52" s="389"/>
      <c r="M52" s="389"/>
      <c r="N52" s="389"/>
      <c r="O52" s="389"/>
      <c r="P52" s="389"/>
      <c r="Q52" s="389"/>
      <c r="R52" s="389"/>
      <c r="S52" s="334"/>
      <c r="T52" s="334"/>
      <c r="U52" s="334"/>
    </row>
    <row r="53" spans="1:79" s="392" customFormat="1" ht="18" customHeight="1" x14ac:dyDescent="0.2">
      <c r="A53" s="342"/>
      <c r="B53" s="342" t="s">
        <v>536</v>
      </c>
      <c r="C53" s="342"/>
      <c r="D53" s="342"/>
      <c r="E53" s="390"/>
      <c r="F53" s="390"/>
      <c r="G53" s="390"/>
      <c r="H53" s="391"/>
      <c r="I53" s="342"/>
      <c r="J53" s="342"/>
      <c r="K53" s="342"/>
      <c r="L53" s="342"/>
      <c r="M53" s="342"/>
      <c r="N53" s="342"/>
      <c r="O53" s="342"/>
      <c r="P53" s="342"/>
      <c r="Q53" s="342"/>
      <c r="R53" s="342"/>
      <c r="S53" s="342"/>
      <c r="T53" s="244"/>
      <c r="U53" s="244"/>
    </row>
    <row r="54" spans="1:79" s="255" customFormat="1" ht="18" customHeight="1" x14ac:dyDescent="0.4">
      <c r="A54" s="393"/>
      <c r="B54" s="1202" t="s">
        <v>1055</v>
      </c>
      <c r="C54" s="395"/>
      <c r="D54" s="396"/>
      <c r="E54" s="254"/>
      <c r="F54" s="387"/>
      <c r="G54" s="387"/>
      <c r="H54" s="387"/>
      <c r="I54" s="387"/>
      <c r="J54" s="387"/>
      <c r="K54" s="387"/>
      <c r="L54" s="387"/>
      <c r="M54" s="387"/>
      <c r="N54" s="387"/>
      <c r="O54" s="387"/>
      <c r="P54" s="387"/>
      <c r="Q54" s="387"/>
      <c r="R54" s="387"/>
      <c r="S54" s="254"/>
      <c r="T54" s="284"/>
      <c r="U54" s="376"/>
    </row>
    <row r="55" spans="1:79" s="255" customFormat="1" ht="18" customHeight="1" x14ac:dyDescent="0.25">
      <c r="A55" s="393"/>
      <c r="B55" s="394"/>
      <c r="C55" s="395"/>
      <c r="D55" s="396"/>
      <c r="E55" s="254"/>
      <c r="F55" s="387"/>
      <c r="G55" s="387"/>
      <c r="H55" s="387"/>
      <c r="I55" s="387"/>
      <c r="J55" s="387"/>
      <c r="K55" s="387"/>
      <c r="L55" s="387"/>
      <c r="M55" s="387"/>
      <c r="N55" s="387"/>
      <c r="O55" s="387"/>
      <c r="P55" s="387"/>
      <c r="Q55" s="387"/>
      <c r="R55" s="387"/>
      <c r="S55" s="254"/>
      <c r="T55" s="284"/>
      <c r="U55" s="376"/>
    </row>
    <row r="56" spans="1:79" s="255" customFormat="1" ht="18" customHeight="1" outlineLevel="6" x14ac:dyDescent="0.25">
      <c r="A56" s="393"/>
      <c r="B56" s="393" t="s">
        <v>537</v>
      </c>
      <c r="C56" s="397"/>
      <c r="D56" s="396"/>
      <c r="E56" s="254"/>
      <c r="F56" s="254"/>
      <c r="G56" s="254"/>
      <c r="H56" s="254"/>
      <c r="I56" s="254"/>
      <c r="J56" s="254"/>
      <c r="K56" s="254"/>
      <c r="L56" s="254"/>
      <c r="M56" s="254"/>
      <c r="N56" s="254"/>
      <c r="O56" s="254"/>
      <c r="P56" s="254"/>
      <c r="Q56" s="254"/>
      <c r="R56" s="254"/>
      <c r="S56" s="254"/>
      <c r="T56" s="284"/>
      <c r="U56" s="376"/>
    </row>
    <row r="57" spans="1:79" s="255" customFormat="1" ht="9" customHeight="1" outlineLevel="6" x14ac:dyDescent="0.25">
      <c r="A57" s="393"/>
      <c r="B57" s="254"/>
      <c r="C57" s="396"/>
      <c r="D57" s="396"/>
      <c r="E57" s="254"/>
      <c r="F57" s="254"/>
      <c r="G57" s="254"/>
      <c r="H57" s="254"/>
      <c r="I57" s="254"/>
      <c r="J57" s="254"/>
      <c r="K57" s="254"/>
      <c r="L57" s="254"/>
      <c r="M57" s="254"/>
      <c r="N57" s="254"/>
      <c r="O57" s="254"/>
      <c r="P57" s="254"/>
      <c r="Q57" s="254"/>
      <c r="R57" s="254"/>
      <c r="S57" s="254"/>
      <c r="T57" s="284"/>
      <c r="U57" s="376"/>
    </row>
    <row r="58" spans="1:79" s="255" customFormat="1" ht="58.5" customHeight="1" outlineLevel="6" x14ac:dyDescent="0.25">
      <c r="A58" s="393"/>
      <c r="B58" s="1426" t="s">
        <v>1056</v>
      </c>
      <c r="C58" s="1520"/>
      <c r="D58" s="1188" t="s">
        <v>538</v>
      </c>
      <c r="E58" s="1188" t="s">
        <v>585</v>
      </c>
      <c r="F58" s="351"/>
      <c r="G58" s="351"/>
      <c r="H58" s="351"/>
      <c r="I58" s="351"/>
      <c r="J58" s="351"/>
      <c r="K58" s="351"/>
      <c r="L58" s="351"/>
      <c r="M58" s="351"/>
      <c r="N58" s="351"/>
      <c r="O58" s="351"/>
      <c r="P58" s="351"/>
      <c r="Q58" s="351"/>
      <c r="R58" s="351"/>
      <c r="S58" s="351"/>
      <c r="T58" s="398"/>
      <c r="U58" s="377"/>
      <c r="V58" s="351"/>
      <c r="W58" s="351"/>
    </row>
    <row r="59" spans="1:79" ht="18" customHeight="1" outlineLevel="6" x14ac:dyDescent="0.25">
      <c r="A59" s="393"/>
      <c r="B59" s="1521" t="s">
        <v>539</v>
      </c>
      <c r="C59" s="1522"/>
      <c r="D59" s="399"/>
      <c r="E59" s="399"/>
      <c r="F59" s="351"/>
      <c r="G59" s="351"/>
      <c r="H59" s="351"/>
      <c r="I59" s="351"/>
      <c r="J59" s="351"/>
      <c r="K59" s="351"/>
      <c r="L59" s="351"/>
      <c r="M59" s="351"/>
      <c r="N59" s="351"/>
      <c r="O59" s="351"/>
      <c r="P59" s="351"/>
      <c r="Q59" s="351"/>
      <c r="R59" s="351"/>
      <c r="S59" s="351"/>
      <c r="T59" s="398"/>
      <c r="U59" s="377"/>
      <c r="V59" s="351"/>
      <c r="W59" s="351"/>
      <c r="X59" s="255"/>
      <c r="Y59" s="255"/>
      <c r="Z59" s="255"/>
      <c r="AA59" s="255"/>
      <c r="AB59" s="255"/>
      <c r="AC59" s="255"/>
      <c r="AD59" s="255"/>
      <c r="AE59" s="255"/>
      <c r="AF59" s="255"/>
      <c r="AG59" s="255"/>
      <c r="AH59" s="255"/>
      <c r="AI59" s="255"/>
      <c r="AJ59" s="255"/>
      <c r="AK59" s="255"/>
      <c r="AL59" s="255"/>
      <c r="AM59" s="255"/>
      <c r="AN59" s="255"/>
      <c r="AO59" s="255"/>
      <c r="AP59" s="255"/>
      <c r="AQ59" s="255"/>
      <c r="AR59" s="255"/>
      <c r="AS59" s="255"/>
      <c r="AT59" s="255"/>
      <c r="AU59" s="255"/>
      <c r="AV59" s="255"/>
      <c r="AW59" s="255"/>
      <c r="AX59" s="255"/>
      <c r="AY59" s="255"/>
      <c r="AZ59" s="255"/>
      <c r="BA59" s="255"/>
      <c r="BB59" s="255"/>
      <c r="BC59" s="255"/>
      <c r="BD59" s="255"/>
      <c r="BE59" s="255"/>
      <c r="BF59" s="255"/>
      <c r="BG59" s="255"/>
      <c r="BH59" s="255"/>
      <c r="BI59" s="255"/>
      <c r="BJ59" s="255"/>
      <c r="BK59" s="255"/>
      <c r="BL59" s="255"/>
      <c r="BM59" s="255"/>
      <c r="BN59" s="255"/>
      <c r="BO59" s="255"/>
      <c r="BP59" s="255"/>
      <c r="BQ59" s="255"/>
      <c r="BR59" s="255"/>
      <c r="BS59" s="255"/>
      <c r="BT59" s="255"/>
      <c r="BU59" s="255"/>
      <c r="BV59" s="255"/>
      <c r="BW59" s="255"/>
      <c r="BX59" s="255"/>
      <c r="BY59" s="255"/>
      <c r="BZ59" s="255"/>
      <c r="CA59" s="255"/>
    </row>
    <row r="60" spans="1:79" s="255" customFormat="1" ht="18" customHeight="1" outlineLevel="5" x14ac:dyDescent="0.25">
      <c r="A60" s="393"/>
      <c r="B60" s="397"/>
      <c r="C60" s="396"/>
      <c r="D60" s="396"/>
      <c r="E60" s="254"/>
      <c r="F60" s="254"/>
      <c r="G60" s="254"/>
      <c r="H60" s="254"/>
      <c r="I60" s="254"/>
      <c r="J60" s="254"/>
      <c r="K60" s="254"/>
      <c r="L60" s="254"/>
      <c r="M60" s="254"/>
      <c r="N60" s="254"/>
      <c r="O60" s="254"/>
      <c r="P60" s="254"/>
      <c r="Q60" s="254"/>
      <c r="R60" s="254"/>
      <c r="S60" s="254"/>
      <c r="T60" s="254"/>
      <c r="U60" s="254"/>
    </row>
    <row r="61" spans="1:79" s="400" customFormat="1" ht="18" customHeight="1" outlineLevel="2" x14ac:dyDescent="0.25">
      <c r="A61" s="393"/>
      <c r="B61" s="393" t="s">
        <v>1057</v>
      </c>
      <c r="C61" s="397"/>
      <c r="D61" s="397"/>
      <c r="E61" s="393"/>
      <c r="F61" s="393"/>
      <c r="G61" s="393"/>
      <c r="H61" s="393"/>
      <c r="I61" s="393"/>
      <c r="J61" s="393"/>
      <c r="K61" s="393"/>
      <c r="L61" s="393"/>
      <c r="M61" s="393"/>
      <c r="N61" s="393"/>
      <c r="O61" s="393"/>
      <c r="P61" s="393"/>
      <c r="Q61" s="393"/>
      <c r="R61" s="393"/>
      <c r="S61" s="393"/>
      <c r="T61" s="254"/>
      <c r="U61" s="254"/>
    </row>
    <row r="62" spans="1:79" s="255" customFormat="1" ht="9" customHeight="1" outlineLevel="2" x14ac:dyDescent="0.25">
      <c r="A62" s="393"/>
      <c r="B62" s="254"/>
      <c r="C62" s="396"/>
      <c r="D62" s="396"/>
      <c r="E62" s="254"/>
      <c r="F62" s="254"/>
      <c r="G62" s="254"/>
      <c r="H62" s="254"/>
      <c r="I62" s="254"/>
      <c r="J62" s="254"/>
      <c r="K62" s="254"/>
      <c r="L62" s="254"/>
      <c r="M62" s="254"/>
      <c r="N62" s="254"/>
      <c r="O62" s="254"/>
      <c r="P62" s="254"/>
      <c r="Q62" s="254"/>
      <c r="R62" s="254"/>
      <c r="S62" s="254"/>
      <c r="T62" s="254"/>
      <c r="U62" s="254"/>
    </row>
    <row r="63" spans="1:79" s="379" customFormat="1" ht="54" customHeight="1" outlineLevel="2" x14ac:dyDescent="0.2">
      <c r="A63" s="376"/>
      <c r="B63" s="1518" t="s">
        <v>1059</v>
      </c>
      <c r="C63" s="1518"/>
      <c r="D63" s="1188" t="s">
        <v>1145</v>
      </c>
      <c r="E63" s="1188" t="s">
        <v>543</v>
      </c>
      <c r="F63" s="1188" t="s">
        <v>1058</v>
      </c>
      <c r="G63" s="401"/>
      <c r="H63" s="401"/>
      <c r="I63" s="401"/>
      <c r="J63" s="401"/>
      <c r="K63" s="401"/>
      <c r="L63" s="401"/>
      <c r="M63" s="401"/>
      <c r="N63" s="401"/>
      <c r="O63" s="401"/>
      <c r="P63" s="401"/>
      <c r="Q63" s="377"/>
      <c r="R63" s="402"/>
      <c r="S63" s="402"/>
      <c r="T63" s="351"/>
      <c r="U63" s="351"/>
      <c r="V63" s="377"/>
      <c r="W63" s="377"/>
      <c r="X63" s="378"/>
      <c r="Y63" s="378"/>
      <c r="Z63" s="378"/>
      <c r="AA63" s="378"/>
      <c r="AB63" s="378"/>
      <c r="AC63" s="378"/>
      <c r="AD63" s="378"/>
      <c r="AE63" s="378"/>
      <c r="AF63" s="378"/>
      <c r="AG63" s="378"/>
      <c r="AH63" s="378"/>
      <c r="AI63" s="378"/>
      <c r="AJ63" s="378"/>
      <c r="AK63" s="378"/>
      <c r="AL63" s="378"/>
      <c r="AM63" s="378"/>
      <c r="AN63" s="378"/>
      <c r="AO63" s="378"/>
      <c r="AP63" s="378"/>
      <c r="AQ63" s="378"/>
      <c r="AR63" s="378"/>
      <c r="AS63" s="378"/>
      <c r="AT63" s="378"/>
      <c r="AU63" s="378"/>
      <c r="AV63" s="378"/>
      <c r="AW63" s="378"/>
      <c r="AX63" s="378"/>
      <c r="AY63" s="378"/>
      <c r="AZ63" s="378"/>
      <c r="BA63" s="378"/>
      <c r="BB63" s="378"/>
      <c r="BC63" s="378"/>
      <c r="BD63" s="378"/>
      <c r="BE63" s="378"/>
      <c r="BF63" s="378"/>
      <c r="BG63" s="378"/>
      <c r="BH63" s="378"/>
      <c r="BI63" s="378"/>
      <c r="BJ63" s="378"/>
      <c r="BK63" s="378"/>
      <c r="BL63" s="378"/>
      <c r="BM63" s="378"/>
      <c r="BN63" s="378"/>
      <c r="BO63" s="378"/>
      <c r="BP63" s="378"/>
      <c r="BQ63" s="378"/>
      <c r="BR63" s="378"/>
      <c r="BS63" s="378"/>
      <c r="BT63" s="378"/>
      <c r="BU63" s="378"/>
      <c r="BV63" s="378"/>
      <c r="BW63" s="378"/>
      <c r="BX63" s="378"/>
      <c r="BY63" s="378"/>
      <c r="BZ63" s="378"/>
      <c r="CA63" s="378"/>
    </row>
    <row r="64" spans="1:79" s="379" customFormat="1" ht="16.5" customHeight="1" outlineLevel="2" x14ac:dyDescent="0.2">
      <c r="A64" s="376"/>
      <c r="B64" s="1523" t="s">
        <v>541</v>
      </c>
      <c r="C64" s="1523"/>
      <c r="D64" s="1159"/>
      <c r="E64" s="1161"/>
      <c r="F64" s="403">
        <f>D64*E64</f>
        <v>0</v>
      </c>
      <c r="G64" s="404"/>
      <c r="H64" s="404"/>
      <c r="I64" s="405"/>
      <c r="J64" s="404"/>
      <c r="K64" s="404"/>
      <c r="L64" s="404"/>
      <c r="M64" s="404"/>
      <c r="N64" s="404"/>
      <c r="O64" s="404"/>
      <c r="P64" s="404"/>
      <c r="Q64" s="377"/>
      <c r="R64" s="406"/>
      <c r="S64" s="406"/>
      <c r="T64" s="351"/>
      <c r="U64" s="351"/>
      <c r="V64" s="377"/>
      <c r="W64" s="377"/>
      <c r="X64" s="378"/>
      <c r="Y64" s="378"/>
      <c r="Z64" s="378"/>
      <c r="AA64" s="378"/>
      <c r="AB64" s="378"/>
      <c r="AC64" s="378"/>
      <c r="AD64" s="378"/>
      <c r="AE64" s="378"/>
      <c r="AF64" s="378"/>
      <c r="AG64" s="378"/>
      <c r="AH64" s="378"/>
      <c r="AI64" s="378"/>
      <c r="AJ64" s="378"/>
      <c r="AK64" s="378"/>
      <c r="AL64" s="378"/>
      <c r="AM64" s="378"/>
      <c r="AN64" s="378"/>
      <c r="AO64" s="378"/>
      <c r="AP64" s="378"/>
      <c r="AQ64" s="378"/>
      <c r="AR64" s="378"/>
      <c r="AS64" s="378"/>
      <c r="AT64" s="378"/>
      <c r="AU64" s="378"/>
      <c r="AV64" s="378"/>
      <c r="AW64" s="378"/>
      <c r="AX64" s="378"/>
      <c r="AY64" s="378"/>
      <c r="AZ64" s="378"/>
      <c r="BA64" s="378"/>
      <c r="BB64" s="378"/>
      <c r="BC64" s="378"/>
      <c r="BD64" s="378"/>
      <c r="BE64" s="378"/>
      <c r="BF64" s="378"/>
      <c r="BG64" s="378"/>
      <c r="BH64" s="378"/>
      <c r="BI64" s="378"/>
      <c r="BJ64" s="378"/>
      <c r="BK64" s="378"/>
      <c r="BL64" s="378"/>
      <c r="BM64" s="378"/>
      <c r="BN64" s="378"/>
      <c r="BO64" s="378"/>
      <c r="BP64" s="378"/>
      <c r="BQ64" s="378"/>
      <c r="BR64" s="378"/>
      <c r="BS64" s="378"/>
      <c r="BT64" s="378"/>
      <c r="BU64" s="378"/>
      <c r="BV64" s="378"/>
      <c r="BW64" s="378"/>
      <c r="BX64" s="378"/>
      <c r="BY64" s="378"/>
      <c r="BZ64" s="378"/>
      <c r="CA64" s="378"/>
    </row>
    <row r="65" spans="1:79" s="379" customFormat="1" ht="16.5" customHeight="1" outlineLevel="2" x14ac:dyDescent="0.2">
      <c r="A65" s="376"/>
      <c r="B65" s="1517" t="s">
        <v>542</v>
      </c>
      <c r="C65" s="1517"/>
      <c r="D65" s="1159"/>
      <c r="E65" s="1161"/>
      <c r="F65" s="403">
        <f>D65*E65</f>
        <v>0</v>
      </c>
      <c r="G65" s="404"/>
      <c r="H65" s="404"/>
      <c r="I65" s="405"/>
      <c r="J65" s="404"/>
      <c r="K65" s="404"/>
      <c r="L65" s="404"/>
      <c r="M65" s="404"/>
      <c r="N65" s="404"/>
      <c r="O65" s="404"/>
      <c r="P65" s="404"/>
      <c r="Q65" s="377"/>
      <c r="R65" s="406"/>
      <c r="S65" s="406"/>
      <c r="T65" s="351"/>
      <c r="U65" s="351"/>
      <c r="V65" s="377"/>
      <c r="W65" s="377"/>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8"/>
      <c r="AZ65" s="378"/>
      <c r="BA65" s="378"/>
      <c r="BB65" s="378"/>
      <c r="BC65" s="378"/>
      <c r="BD65" s="378"/>
      <c r="BE65" s="378"/>
      <c r="BF65" s="378"/>
      <c r="BG65" s="378"/>
      <c r="BH65" s="378"/>
      <c r="BI65" s="378"/>
      <c r="BJ65" s="378"/>
      <c r="BK65" s="378"/>
      <c r="BL65" s="378"/>
      <c r="BM65" s="378"/>
      <c r="BN65" s="378"/>
      <c r="BO65" s="378"/>
      <c r="BP65" s="378"/>
      <c r="BQ65" s="378"/>
      <c r="BR65" s="378"/>
      <c r="BS65" s="378"/>
      <c r="BT65" s="378"/>
      <c r="BU65" s="378"/>
      <c r="BV65" s="378"/>
      <c r="BW65" s="378"/>
      <c r="BX65" s="378"/>
      <c r="BY65" s="378"/>
      <c r="BZ65" s="378"/>
      <c r="CA65" s="378"/>
    </row>
    <row r="66" spans="1:79" s="379" customFormat="1" ht="16.5" customHeight="1" outlineLevel="2" x14ac:dyDescent="0.2">
      <c r="A66" s="376"/>
      <c r="B66" s="1517" t="s">
        <v>582</v>
      </c>
      <c r="C66" s="1517"/>
      <c r="D66" s="1159"/>
      <c r="E66" s="1161"/>
      <c r="F66" s="403">
        <f>D66*E66</f>
        <v>0</v>
      </c>
      <c r="G66" s="404"/>
      <c r="H66" s="404"/>
      <c r="I66" s="405"/>
      <c r="J66" s="404"/>
      <c r="K66" s="404"/>
      <c r="L66" s="404"/>
      <c r="M66" s="404"/>
      <c r="N66" s="404"/>
      <c r="O66" s="404"/>
      <c r="P66" s="404"/>
      <c r="Q66" s="377"/>
      <c r="R66" s="406"/>
      <c r="S66" s="406"/>
      <c r="T66" s="351"/>
      <c r="U66" s="351"/>
      <c r="V66" s="377"/>
      <c r="W66" s="377"/>
      <c r="X66" s="378"/>
      <c r="Y66" s="378"/>
      <c r="Z66" s="378"/>
      <c r="AA66" s="378"/>
      <c r="AB66" s="378"/>
      <c r="AC66" s="378"/>
      <c r="AD66" s="378"/>
      <c r="AE66" s="378"/>
      <c r="AF66" s="378"/>
      <c r="AG66" s="378"/>
      <c r="AH66" s="378"/>
      <c r="AI66" s="378"/>
      <c r="AJ66" s="378"/>
      <c r="AK66" s="378"/>
      <c r="AL66" s="378"/>
      <c r="AM66" s="378"/>
      <c r="AN66" s="378"/>
      <c r="AO66" s="378"/>
      <c r="AP66" s="378"/>
      <c r="AQ66" s="378"/>
      <c r="AR66" s="378"/>
      <c r="AS66" s="378"/>
      <c r="AT66" s="378"/>
      <c r="AU66" s="378"/>
      <c r="AV66" s="378"/>
      <c r="AW66" s="378"/>
      <c r="AX66" s="378"/>
      <c r="AY66" s="378"/>
      <c r="AZ66" s="378"/>
      <c r="BA66" s="378"/>
      <c r="BB66" s="378"/>
      <c r="BC66" s="378"/>
      <c r="BD66" s="378"/>
      <c r="BE66" s="378"/>
      <c r="BF66" s="378"/>
      <c r="BG66" s="378"/>
      <c r="BH66" s="378"/>
      <c r="BI66" s="378"/>
      <c r="BJ66" s="378"/>
      <c r="BK66" s="378"/>
      <c r="BL66" s="378"/>
      <c r="BM66" s="378"/>
      <c r="BN66" s="378"/>
      <c r="BO66" s="378"/>
      <c r="BP66" s="378"/>
      <c r="BQ66" s="378"/>
      <c r="BR66" s="378"/>
      <c r="BS66" s="378"/>
      <c r="BT66" s="378"/>
      <c r="BU66" s="378"/>
      <c r="BV66" s="378"/>
      <c r="BW66" s="378"/>
      <c r="BX66" s="378"/>
      <c r="BY66" s="378"/>
      <c r="BZ66" s="378"/>
      <c r="CA66" s="378"/>
    </row>
    <row r="67" spans="1:79" s="379" customFormat="1" ht="16.5" customHeight="1" outlineLevel="2" x14ac:dyDescent="0.2">
      <c r="A67" s="376"/>
      <c r="B67" s="1517" t="s">
        <v>519</v>
      </c>
      <c r="C67" s="1517"/>
      <c r="D67" s="1159"/>
      <c r="E67" s="1161"/>
      <c r="F67" s="403">
        <f>D67*E67</f>
        <v>0</v>
      </c>
      <c r="G67" s="404"/>
      <c r="H67" s="404"/>
      <c r="I67" s="405"/>
      <c r="J67" s="404"/>
      <c r="K67" s="404"/>
      <c r="L67" s="404"/>
      <c r="M67" s="404"/>
      <c r="N67" s="404"/>
      <c r="O67" s="404"/>
      <c r="P67" s="404"/>
      <c r="Q67" s="377"/>
      <c r="R67" s="406"/>
      <c r="S67" s="406"/>
      <c r="T67" s="351"/>
      <c r="U67" s="351"/>
      <c r="V67" s="377"/>
      <c r="W67" s="377"/>
      <c r="X67" s="378"/>
      <c r="Y67" s="378"/>
      <c r="Z67" s="378"/>
      <c r="AA67" s="378"/>
      <c r="AB67" s="378"/>
      <c r="AC67" s="378"/>
      <c r="AD67" s="378"/>
      <c r="AE67" s="378"/>
      <c r="AF67" s="378"/>
      <c r="AG67" s="378"/>
      <c r="AH67" s="378"/>
      <c r="AI67" s="378"/>
      <c r="AJ67" s="378"/>
      <c r="AK67" s="378"/>
      <c r="AL67" s="378"/>
      <c r="AM67" s="378"/>
      <c r="AN67" s="378"/>
      <c r="AO67" s="378"/>
      <c r="AP67" s="378"/>
      <c r="AQ67" s="378"/>
      <c r="AR67" s="378"/>
      <c r="AS67" s="378"/>
      <c r="AT67" s="378"/>
      <c r="AU67" s="378"/>
      <c r="AV67" s="378"/>
      <c r="AW67" s="378"/>
      <c r="AX67" s="378"/>
      <c r="AY67" s="378"/>
      <c r="AZ67" s="378"/>
      <c r="BA67" s="378"/>
      <c r="BB67" s="378"/>
      <c r="BC67" s="378"/>
      <c r="BD67" s="378"/>
      <c r="BE67" s="378"/>
      <c r="BF67" s="378"/>
      <c r="BG67" s="378"/>
      <c r="BH67" s="378"/>
      <c r="BI67" s="378"/>
      <c r="BJ67" s="378"/>
      <c r="BK67" s="378"/>
      <c r="BL67" s="378"/>
      <c r="BM67" s="378"/>
      <c r="BN67" s="378"/>
      <c r="BO67" s="378"/>
      <c r="BP67" s="378"/>
      <c r="BQ67" s="378"/>
      <c r="BR67" s="378"/>
      <c r="BS67" s="378"/>
      <c r="BT67" s="378"/>
      <c r="BU67" s="378"/>
      <c r="BV67" s="378"/>
      <c r="BW67" s="378"/>
      <c r="BX67" s="378"/>
      <c r="BY67" s="378"/>
      <c r="BZ67" s="378"/>
      <c r="CA67" s="378"/>
    </row>
    <row r="68" spans="1:79" s="379" customFormat="1" ht="16.5" customHeight="1" outlineLevel="2" x14ac:dyDescent="0.2">
      <c r="A68" s="376"/>
      <c r="B68" s="1513" t="s">
        <v>534</v>
      </c>
      <c r="C68" s="1513"/>
      <c r="D68" s="382">
        <f>SUM(D64:D67)</f>
        <v>0</v>
      </c>
      <c r="E68" s="407"/>
      <c r="F68" s="408">
        <f>SUM(F64:F67)</f>
        <v>0</v>
      </c>
      <c r="G68" s="409"/>
      <c r="H68" s="409"/>
      <c r="I68" s="409"/>
      <c r="J68" s="409"/>
      <c r="K68" s="409"/>
      <c r="L68" s="409"/>
      <c r="M68" s="409"/>
      <c r="N68" s="409"/>
      <c r="O68" s="409"/>
      <c r="P68" s="409"/>
      <c r="Q68" s="377"/>
      <c r="R68" s="404"/>
      <c r="S68" s="404"/>
      <c r="T68" s="351"/>
      <c r="U68" s="351"/>
      <c r="V68" s="377"/>
      <c r="W68" s="377"/>
      <c r="X68" s="378"/>
      <c r="Y68" s="378"/>
      <c r="Z68" s="378"/>
      <c r="AA68" s="378"/>
      <c r="AB68" s="378"/>
      <c r="AC68" s="378"/>
      <c r="AD68" s="378"/>
      <c r="AE68" s="378"/>
      <c r="AF68" s="378"/>
      <c r="AG68" s="378"/>
      <c r="AH68" s="378"/>
      <c r="AI68" s="378"/>
      <c r="AJ68" s="378"/>
      <c r="AK68" s="378"/>
      <c r="AL68" s="378"/>
      <c r="AM68" s="378"/>
      <c r="AN68" s="378"/>
      <c r="AO68" s="378"/>
      <c r="AP68" s="378"/>
      <c r="AQ68" s="378"/>
      <c r="AR68" s="378"/>
      <c r="AS68" s="378"/>
      <c r="AT68" s="378"/>
      <c r="AU68" s="378"/>
      <c r="AV68" s="378"/>
      <c r="AW68" s="378"/>
      <c r="AX68" s="378"/>
      <c r="AY68" s="378"/>
      <c r="AZ68" s="378"/>
      <c r="BA68" s="378"/>
      <c r="BB68" s="378"/>
      <c r="BC68" s="378"/>
      <c r="BD68" s="378"/>
      <c r="BE68" s="378"/>
      <c r="BF68" s="378"/>
      <c r="BG68" s="378"/>
      <c r="BH68" s="378"/>
      <c r="BI68" s="378"/>
      <c r="BJ68" s="378"/>
      <c r="BK68" s="378"/>
      <c r="BL68" s="378"/>
      <c r="BM68" s="378"/>
      <c r="BN68" s="378"/>
      <c r="BO68" s="378"/>
      <c r="BP68" s="378"/>
      <c r="BQ68" s="378"/>
      <c r="BR68" s="378"/>
      <c r="BS68" s="378"/>
      <c r="BT68" s="378"/>
      <c r="BU68" s="378"/>
      <c r="BV68" s="378"/>
      <c r="BW68" s="378"/>
      <c r="BX68" s="378"/>
      <c r="BY68" s="378"/>
      <c r="BZ68" s="378"/>
      <c r="CA68" s="378"/>
    </row>
    <row r="69" spans="1:79" s="255" customFormat="1" ht="18" customHeight="1" outlineLevel="1" x14ac:dyDescent="0.25">
      <c r="A69" s="393"/>
      <c r="B69" s="254"/>
      <c r="C69" s="396"/>
      <c r="D69" s="396"/>
      <c r="E69" s="254"/>
      <c r="F69" s="254"/>
      <c r="G69" s="254"/>
      <c r="H69" s="254"/>
      <c r="I69" s="254"/>
      <c r="J69" s="254"/>
      <c r="K69" s="254"/>
      <c r="L69" s="254"/>
      <c r="M69" s="254"/>
      <c r="N69" s="254"/>
      <c r="O69" s="254"/>
      <c r="P69" s="254"/>
      <c r="Q69" s="254"/>
      <c r="R69" s="254"/>
      <c r="S69" s="254"/>
      <c r="T69" s="254"/>
      <c r="U69" s="254"/>
    </row>
    <row r="70" spans="1:79" s="255" customFormat="1" ht="15" customHeight="1" outlineLevel="2" x14ac:dyDescent="0.25">
      <c r="A70" s="254"/>
      <c r="B70" s="393" t="s">
        <v>544</v>
      </c>
      <c r="C70" s="410"/>
      <c r="D70" s="410"/>
      <c r="E70" s="410"/>
      <c r="F70" s="410"/>
      <c r="G70" s="410"/>
      <c r="H70" s="410"/>
      <c r="I70" s="410"/>
      <c r="J70" s="410"/>
      <c r="K70" s="410"/>
      <c r="L70" s="410"/>
      <c r="M70" s="410"/>
      <c r="N70" s="410"/>
      <c r="O70" s="410"/>
      <c r="P70" s="410"/>
      <c r="Q70" s="410"/>
      <c r="R70" s="410"/>
      <c r="S70" s="254"/>
      <c r="T70" s="254"/>
      <c r="U70" s="254"/>
    </row>
    <row r="71" spans="1:79" s="255" customFormat="1" ht="9" customHeight="1" outlineLevel="2" x14ac:dyDescent="0.2">
      <c r="A71" s="254"/>
      <c r="B71" s="410"/>
      <c r="C71" s="410"/>
      <c r="D71" s="410"/>
      <c r="E71" s="410"/>
      <c r="F71" s="410"/>
      <c r="G71" s="410"/>
      <c r="H71" s="410"/>
      <c r="I71" s="410"/>
      <c r="J71" s="410"/>
      <c r="K71" s="410"/>
      <c r="L71" s="410"/>
      <c r="M71" s="410"/>
      <c r="N71" s="410"/>
      <c r="O71" s="410"/>
      <c r="P71" s="410"/>
      <c r="Q71" s="410"/>
      <c r="R71" s="410"/>
      <c r="S71" s="254"/>
      <c r="T71" s="254"/>
      <c r="U71" s="254"/>
    </row>
    <row r="72" spans="1:79" ht="15" customHeight="1" outlineLevel="2" x14ac:dyDescent="0.2">
      <c r="A72" s="254"/>
      <c r="B72" s="1518" t="s">
        <v>1060</v>
      </c>
      <c r="C72" s="1518"/>
      <c r="D72" s="1425" t="s">
        <v>547</v>
      </c>
      <c r="E72" s="1425"/>
      <c r="F72" s="1519" t="s">
        <v>1062</v>
      </c>
      <c r="G72" s="1519"/>
      <c r="H72" s="1519"/>
      <c r="I72" s="1519"/>
      <c r="J72" s="1519"/>
      <c r="K72" s="1519"/>
      <c r="L72" s="1519"/>
      <c r="M72" s="1519"/>
      <c r="N72" s="1519"/>
      <c r="O72" s="1519"/>
      <c r="P72" s="1425" t="s">
        <v>1053</v>
      </c>
      <c r="Q72" s="1425"/>
      <c r="R72" s="351"/>
      <c r="S72" s="351"/>
      <c r="T72" s="351"/>
      <c r="U72" s="351"/>
      <c r="V72" s="351"/>
      <c r="W72" s="351"/>
      <c r="X72" s="255"/>
      <c r="Y72" s="255"/>
      <c r="Z72" s="255"/>
      <c r="AA72" s="255"/>
      <c r="AB72" s="255"/>
      <c r="AC72" s="255"/>
      <c r="AD72" s="255"/>
      <c r="AE72" s="255"/>
      <c r="AF72" s="255"/>
      <c r="AG72" s="255"/>
      <c r="AH72" s="255"/>
      <c r="AI72" s="255"/>
      <c r="AJ72" s="255"/>
      <c r="AK72" s="255"/>
      <c r="AL72" s="255"/>
      <c r="AM72" s="255"/>
      <c r="AN72" s="255"/>
      <c r="AO72" s="255"/>
      <c r="AP72" s="255"/>
      <c r="AQ72" s="255"/>
      <c r="AR72" s="255"/>
      <c r="AS72" s="255"/>
      <c r="AT72" s="255"/>
      <c r="AU72" s="255"/>
      <c r="AV72" s="255"/>
      <c r="AW72" s="255"/>
      <c r="AX72" s="255"/>
      <c r="AY72" s="255"/>
      <c r="AZ72" s="255"/>
      <c r="BA72" s="255"/>
      <c r="BB72" s="255"/>
      <c r="BC72" s="255"/>
      <c r="BD72" s="255"/>
      <c r="BE72" s="255"/>
      <c r="BF72" s="255"/>
      <c r="BG72" s="255"/>
      <c r="BH72" s="255"/>
      <c r="BI72" s="255"/>
      <c r="BJ72" s="255"/>
      <c r="BK72" s="255"/>
      <c r="BL72" s="255"/>
      <c r="BM72" s="255"/>
      <c r="BN72" s="255"/>
      <c r="BO72" s="255"/>
      <c r="BP72" s="255"/>
      <c r="BQ72" s="255"/>
      <c r="BR72" s="255"/>
      <c r="BS72" s="255"/>
      <c r="BT72" s="255"/>
      <c r="BU72" s="255"/>
      <c r="BV72" s="255"/>
      <c r="BW72" s="255"/>
      <c r="BX72" s="255"/>
      <c r="BY72" s="255"/>
      <c r="BZ72" s="255"/>
      <c r="CA72" s="255"/>
    </row>
    <row r="73" spans="1:79" ht="15" customHeight="1" outlineLevel="2" x14ac:dyDescent="0.2">
      <c r="A73" s="254"/>
      <c r="B73" s="1518"/>
      <c r="C73" s="1518"/>
      <c r="D73" s="1425"/>
      <c r="E73" s="1425"/>
      <c r="F73" s="1518" t="s">
        <v>554</v>
      </c>
      <c r="G73" s="1518"/>
      <c r="H73" s="1518"/>
      <c r="I73" s="1518"/>
      <c r="J73" s="1518"/>
      <c r="K73" s="1518" t="s">
        <v>549</v>
      </c>
      <c r="L73" s="1518" t="s">
        <v>515</v>
      </c>
      <c r="M73" s="1425" t="s">
        <v>517</v>
      </c>
      <c r="N73" s="1425" t="s">
        <v>550</v>
      </c>
      <c r="O73" s="1425" t="s">
        <v>450</v>
      </c>
      <c r="P73" s="1425"/>
      <c r="Q73" s="1425"/>
      <c r="R73" s="351"/>
      <c r="S73" s="351"/>
      <c r="T73" s="351"/>
      <c r="U73" s="351"/>
      <c r="V73" s="351"/>
      <c r="W73" s="351"/>
      <c r="X73" s="255"/>
      <c r="Y73" s="255"/>
      <c r="Z73" s="255"/>
      <c r="AA73" s="255"/>
      <c r="AB73" s="255"/>
      <c r="AC73" s="255"/>
      <c r="AD73" s="255"/>
      <c r="AE73" s="255"/>
      <c r="AF73" s="255"/>
      <c r="AG73" s="255"/>
      <c r="AH73" s="255"/>
      <c r="AI73" s="255"/>
      <c r="AJ73" s="255"/>
      <c r="AK73" s="255"/>
      <c r="AL73" s="255"/>
      <c r="AM73" s="255"/>
      <c r="AN73" s="255"/>
      <c r="AO73" s="255"/>
      <c r="AP73" s="255"/>
      <c r="AQ73" s="255"/>
      <c r="AR73" s="255"/>
      <c r="AS73" s="255"/>
      <c r="AT73" s="255"/>
      <c r="AU73" s="255"/>
      <c r="AV73" s="255"/>
      <c r="AW73" s="255"/>
      <c r="AX73" s="255"/>
      <c r="AY73" s="255"/>
      <c r="AZ73" s="255"/>
      <c r="BA73" s="255"/>
      <c r="BB73" s="255"/>
      <c r="BC73" s="255"/>
      <c r="BD73" s="255"/>
      <c r="BE73" s="255"/>
      <c r="BF73" s="255"/>
      <c r="BG73" s="255"/>
      <c r="BH73" s="255"/>
      <c r="BI73" s="255"/>
      <c r="BJ73" s="255"/>
      <c r="BK73" s="255"/>
      <c r="BL73" s="255"/>
      <c r="BM73" s="255"/>
      <c r="BN73" s="255"/>
      <c r="BO73" s="255"/>
      <c r="BP73" s="255"/>
      <c r="BQ73" s="255"/>
      <c r="BR73" s="255"/>
      <c r="BS73" s="255"/>
      <c r="BT73" s="255"/>
      <c r="BU73" s="255"/>
      <c r="BV73" s="255"/>
      <c r="BW73" s="255"/>
      <c r="BX73" s="255"/>
      <c r="BY73" s="255"/>
      <c r="BZ73" s="255"/>
      <c r="CA73" s="255"/>
    </row>
    <row r="74" spans="1:79" ht="52.5" customHeight="1" outlineLevel="2" x14ac:dyDescent="0.2">
      <c r="A74" s="254"/>
      <c r="B74" s="1518"/>
      <c r="C74" s="1518"/>
      <c r="D74" s="1188" t="s">
        <v>546</v>
      </c>
      <c r="E74" s="1188" t="s">
        <v>558</v>
      </c>
      <c r="F74" s="263" t="s">
        <v>508</v>
      </c>
      <c r="G74" s="263" t="s">
        <v>509</v>
      </c>
      <c r="H74" s="263" t="s">
        <v>548</v>
      </c>
      <c r="I74" s="263" t="s">
        <v>512</v>
      </c>
      <c r="J74" s="263" t="s">
        <v>513</v>
      </c>
      <c r="K74" s="1518"/>
      <c r="L74" s="1518"/>
      <c r="M74" s="1425"/>
      <c r="N74" s="1425"/>
      <c r="O74" s="1425"/>
      <c r="P74" s="1188" t="s">
        <v>1061</v>
      </c>
      <c r="Q74" s="1188" t="s">
        <v>507</v>
      </c>
      <c r="R74" s="351"/>
      <c r="S74" s="351"/>
      <c r="T74" s="351"/>
      <c r="U74" s="351"/>
      <c r="V74" s="351"/>
      <c r="W74" s="351"/>
      <c r="X74" s="255"/>
      <c r="Y74" s="255"/>
      <c r="Z74" s="255"/>
      <c r="AA74" s="255"/>
      <c r="AB74" s="255"/>
      <c r="AC74" s="255"/>
      <c r="AD74" s="255"/>
      <c r="AE74" s="255"/>
      <c r="AF74" s="255"/>
      <c r="AG74" s="255"/>
      <c r="AH74" s="255"/>
      <c r="AI74" s="255"/>
      <c r="AJ74" s="255"/>
      <c r="AK74" s="255"/>
      <c r="AL74" s="255"/>
      <c r="AM74" s="255"/>
      <c r="AN74" s="255"/>
      <c r="AO74" s="255"/>
      <c r="AP74" s="255"/>
      <c r="AQ74" s="255"/>
      <c r="AR74" s="255"/>
      <c r="AS74" s="255"/>
      <c r="AT74" s="255"/>
      <c r="AU74" s="255"/>
      <c r="AV74" s="255"/>
      <c r="AW74" s="255"/>
      <c r="AX74" s="255"/>
      <c r="AY74" s="255"/>
      <c r="AZ74" s="255"/>
      <c r="BA74" s="255"/>
      <c r="BB74" s="255"/>
      <c r="BC74" s="255"/>
      <c r="BD74" s="255"/>
      <c r="BE74" s="255"/>
      <c r="BF74" s="255"/>
      <c r="BG74" s="255"/>
      <c r="BH74" s="255"/>
      <c r="BI74" s="255"/>
      <c r="BJ74" s="255"/>
      <c r="BK74" s="255"/>
      <c r="BL74" s="255"/>
      <c r="BM74" s="255"/>
      <c r="BN74" s="255"/>
      <c r="BO74" s="255"/>
      <c r="BP74" s="255"/>
      <c r="BQ74" s="255"/>
      <c r="BR74" s="255"/>
      <c r="BS74" s="255"/>
      <c r="BT74" s="255"/>
      <c r="BU74" s="255"/>
      <c r="BV74" s="255"/>
      <c r="BW74" s="255"/>
      <c r="BX74" s="255"/>
      <c r="BY74" s="255"/>
      <c r="BZ74" s="255"/>
      <c r="CA74" s="255"/>
    </row>
    <row r="75" spans="1:79" ht="18" customHeight="1" outlineLevel="2" x14ac:dyDescent="0.2">
      <c r="A75" s="254"/>
      <c r="B75" s="1517" t="s">
        <v>545</v>
      </c>
      <c r="C75" s="1517"/>
      <c r="D75" s="1159"/>
      <c r="E75" s="1159"/>
      <c r="F75" s="381"/>
      <c r="G75" s="381"/>
      <c r="H75" s="381"/>
      <c r="I75" s="1162"/>
      <c r="J75" s="381"/>
      <c r="K75" s="381"/>
      <c r="L75" s="381"/>
      <c r="M75" s="381"/>
      <c r="N75" s="381"/>
      <c r="O75" s="381"/>
      <c r="P75" s="1160"/>
      <c r="Q75" s="1160"/>
      <c r="R75" s="351"/>
      <c r="S75" s="351"/>
      <c r="T75" s="351"/>
      <c r="U75" s="351"/>
      <c r="V75" s="351"/>
      <c r="W75" s="351"/>
      <c r="X75" s="255"/>
      <c r="Y75" s="255"/>
      <c r="Z75" s="255"/>
      <c r="AA75" s="255"/>
      <c r="AB75" s="255"/>
      <c r="AC75" s="255"/>
      <c r="AD75" s="255"/>
      <c r="AE75" s="255"/>
      <c r="AF75" s="255"/>
      <c r="AG75" s="255"/>
      <c r="AH75" s="255"/>
      <c r="AI75" s="255"/>
      <c r="AJ75" s="255"/>
      <c r="AK75" s="255"/>
      <c r="AL75" s="255"/>
      <c r="AM75" s="255"/>
      <c r="AN75" s="255"/>
      <c r="AO75" s="255"/>
      <c r="AP75" s="255"/>
      <c r="AQ75" s="255"/>
      <c r="AR75" s="255"/>
      <c r="AS75" s="255"/>
      <c r="AT75" s="255"/>
      <c r="AU75" s="255"/>
      <c r="AV75" s="255"/>
      <c r="AW75" s="255"/>
      <c r="AX75" s="255"/>
      <c r="AY75" s="255"/>
      <c r="AZ75" s="255"/>
      <c r="BA75" s="255"/>
      <c r="BB75" s="255"/>
      <c r="BC75" s="255"/>
      <c r="BD75" s="255"/>
      <c r="BE75" s="255"/>
      <c r="BF75" s="255"/>
      <c r="BG75" s="255"/>
      <c r="BH75" s="255"/>
      <c r="BI75" s="255"/>
      <c r="BJ75" s="255"/>
      <c r="BK75" s="255"/>
      <c r="BL75" s="255"/>
      <c r="BM75" s="255"/>
      <c r="BN75" s="255"/>
      <c r="BO75" s="255"/>
      <c r="BP75" s="255"/>
      <c r="BQ75" s="255"/>
      <c r="BR75" s="255"/>
      <c r="BS75" s="255"/>
      <c r="BT75" s="255"/>
      <c r="BU75" s="255"/>
      <c r="BV75" s="255"/>
      <c r="BW75" s="255"/>
      <c r="BX75" s="255"/>
      <c r="BY75" s="255"/>
      <c r="BZ75" s="255"/>
      <c r="CA75" s="255"/>
    </row>
    <row r="76" spans="1:79" ht="18" customHeight="1" outlineLevel="2" x14ac:dyDescent="0.2">
      <c r="A76" s="254"/>
      <c r="B76" s="1517" t="s">
        <v>450</v>
      </c>
      <c r="C76" s="1517"/>
      <c r="D76" s="1159"/>
      <c r="E76" s="1159"/>
      <c r="F76" s="381"/>
      <c r="G76" s="381"/>
      <c r="H76" s="381"/>
      <c r="I76" s="1162"/>
      <c r="J76" s="381"/>
      <c r="K76" s="381"/>
      <c r="L76" s="381"/>
      <c r="M76" s="381"/>
      <c r="N76" s="381"/>
      <c r="O76" s="381"/>
      <c r="P76" s="1160"/>
      <c r="Q76" s="1160"/>
      <c r="R76" s="351"/>
      <c r="S76" s="351"/>
      <c r="T76" s="351"/>
      <c r="U76" s="351"/>
      <c r="V76" s="351"/>
      <c r="W76" s="351"/>
      <c r="X76" s="255"/>
      <c r="Y76" s="255"/>
      <c r="Z76" s="255"/>
      <c r="AA76" s="255"/>
      <c r="AB76" s="255"/>
      <c r="AC76" s="255"/>
      <c r="AD76" s="255"/>
      <c r="AE76" s="255"/>
      <c r="AF76" s="255"/>
      <c r="AG76" s="255"/>
      <c r="AH76" s="255"/>
      <c r="AI76" s="255"/>
      <c r="AJ76" s="255"/>
      <c r="AK76" s="255"/>
      <c r="AL76" s="255"/>
      <c r="AM76" s="255"/>
      <c r="AN76" s="255"/>
      <c r="AO76" s="255"/>
      <c r="AP76" s="255"/>
      <c r="AQ76" s="255"/>
      <c r="AR76" s="255"/>
      <c r="AS76" s="255"/>
      <c r="AT76" s="255"/>
      <c r="AU76" s="255"/>
      <c r="AV76" s="255"/>
      <c r="AW76" s="255"/>
      <c r="AX76" s="255"/>
      <c r="AY76" s="255"/>
      <c r="AZ76" s="255"/>
      <c r="BA76" s="255"/>
      <c r="BB76" s="255"/>
      <c r="BC76" s="255"/>
      <c r="BD76" s="255"/>
      <c r="BE76" s="255"/>
      <c r="BF76" s="255"/>
      <c r="BG76" s="255"/>
      <c r="BH76" s="255"/>
      <c r="BI76" s="255"/>
      <c r="BJ76" s="255"/>
      <c r="BK76" s="255"/>
      <c r="BL76" s="255"/>
      <c r="BM76" s="255"/>
      <c r="BN76" s="255"/>
      <c r="BO76" s="255"/>
      <c r="BP76" s="255"/>
      <c r="BQ76" s="255"/>
      <c r="BR76" s="255"/>
      <c r="BS76" s="255"/>
      <c r="BT76" s="255"/>
      <c r="BU76" s="255"/>
      <c r="BV76" s="255"/>
      <c r="BW76" s="255"/>
      <c r="BX76" s="255"/>
      <c r="BY76" s="255"/>
      <c r="BZ76" s="255"/>
      <c r="CA76" s="255"/>
    </row>
    <row r="77" spans="1:79" ht="18" customHeight="1" outlineLevel="2" x14ac:dyDescent="0.2">
      <c r="A77" s="254"/>
      <c r="B77" s="1513" t="s">
        <v>534</v>
      </c>
      <c r="C77" s="1513"/>
      <c r="D77" s="382">
        <f>SUM(D75:D76)</f>
        <v>0</v>
      </c>
      <c r="E77" s="382">
        <f t="shared" ref="E77:Q77" si="4">SUM(E75:E76)</f>
        <v>0</v>
      </c>
      <c r="F77" s="382">
        <f t="shared" si="4"/>
        <v>0</v>
      </c>
      <c r="G77" s="382">
        <f t="shared" si="4"/>
        <v>0</v>
      </c>
      <c r="H77" s="382">
        <f t="shared" si="4"/>
        <v>0</v>
      </c>
      <c r="I77" s="382">
        <f t="shared" si="4"/>
        <v>0</v>
      </c>
      <c r="J77" s="382">
        <f t="shared" si="4"/>
        <v>0</v>
      </c>
      <c r="K77" s="382">
        <f t="shared" si="4"/>
        <v>0</v>
      </c>
      <c r="L77" s="382">
        <f t="shared" si="4"/>
        <v>0</v>
      </c>
      <c r="M77" s="382">
        <f t="shared" si="4"/>
        <v>0</v>
      </c>
      <c r="N77" s="382">
        <f t="shared" si="4"/>
        <v>0</v>
      </c>
      <c r="O77" s="382">
        <f t="shared" si="4"/>
        <v>0</v>
      </c>
      <c r="P77" s="382">
        <f t="shared" si="4"/>
        <v>0</v>
      </c>
      <c r="Q77" s="382">
        <f t="shared" si="4"/>
        <v>0</v>
      </c>
      <c r="R77" s="351"/>
      <c r="S77" s="351"/>
      <c r="T77" s="351"/>
      <c r="U77" s="351"/>
      <c r="V77" s="351"/>
      <c r="W77" s="351"/>
      <c r="X77" s="255"/>
      <c r="Y77" s="255"/>
      <c r="Z77" s="255"/>
      <c r="AA77" s="255"/>
      <c r="AB77" s="255"/>
      <c r="AC77" s="255"/>
      <c r="AD77" s="255"/>
      <c r="AE77" s="255"/>
      <c r="AF77" s="255"/>
      <c r="AG77" s="255"/>
      <c r="AH77" s="255"/>
      <c r="AI77" s="255"/>
      <c r="AJ77" s="255"/>
      <c r="AK77" s="255"/>
      <c r="AL77" s="255"/>
      <c r="AM77" s="255"/>
      <c r="AN77" s="255"/>
      <c r="AO77" s="255"/>
      <c r="AP77" s="255"/>
      <c r="AQ77" s="255"/>
      <c r="AR77" s="255"/>
      <c r="AS77" s="255"/>
      <c r="AT77" s="255"/>
      <c r="AU77" s="255"/>
      <c r="AV77" s="255"/>
      <c r="AW77" s="255"/>
      <c r="AX77" s="255"/>
      <c r="AY77" s="255"/>
      <c r="AZ77" s="255"/>
      <c r="BA77" s="255"/>
      <c r="BB77" s="255"/>
      <c r="BC77" s="255"/>
      <c r="BD77" s="255"/>
      <c r="BE77" s="255"/>
      <c r="BF77" s="255"/>
      <c r="BG77" s="255"/>
      <c r="BH77" s="255"/>
      <c r="BI77" s="255"/>
      <c r="BJ77" s="255"/>
      <c r="BK77" s="255"/>
      <c r="BL77" s="255"/>
      <c r="BM77" s="255"/>
      <c r="BN77" s="255"/>
      <c r="BO77" s="255"/>
      <c r="BP77" s="255"/>
      <c r="BQ77" s="255"/>
      <c r="BR77" s="255"/>
      <c r="BS77" s="255"/>
      <c r="BT77" s="255"/>
      <c r="BU77" s="255"/>
      <c r="BV77" s="255"/>
      <c r="BW77" s="255"/>
      <c r="BX77" s="255"/>
      <c r="BY77" s="255"/>
      <c r="BZ77" s="255"/>
      <c r="CA77" s="255"/>
    </row>
    <row r="78" spans="1:79" s="255" customFormat="1" ht="18" customHeight="1" outlineLevel="1" x14ac:dyDescent="0.2">
      <c r="A78" s="254"/>
      <c r="B78" s="410"/>
      <c r="C78" s="410"/>
      <c r="D78" s="410"/>
      <c r="E78" s="410"/>
      <c r="F78" s="410"/>
      <c r="G78" s="410"/>
      <c r="H78" s="410"/>
      <c r="I78" s="410"/>
      <c r="J78" s="410"/>
      <c r="K78" s="410"/>
      <c r="L78" s="410"/>
      <c r="M78" s="410"/>
      <c r="N78" s="410"/>
      <c r="O78" s="410"/>
      <c r="P78" s="410"/>
      <c r="Q78" s="410"/>
      <c r="R78" s="410"/>
      <c r="S78" s="254"/>
      <c r="T78" s="254"/>
      <c r="U78" s="254"/>
    </row>
    <row r="79" spans="1:79" s="255" customFormat="1" ht="15" customHeight="1" outlineLevel="2" x14ac:dyDescent="0.25">
      <c r="A79" s="254"/>
      <c r="B79" s="393" t="s">
        <v>555</v>
      </c>
      <c r="C79" s="410"/>
      <c r="D79" s="410"/>
      <c r="E79" s="410"/>
      <c r="F79" s="410"/>
      <c r="G79" s="410"/>
      <c r="H79" s="410"/>
      <c r="I79" s="410"/>
      <c r="J79" s="410"/>
      <c r="K79" s="410"/>
      <c r="L79" s="410"/>
      <c r="M79" s="410"/>
      <c r="N79" s="410"/>
      <c r="O79" s="410"/>
      <c r="P79" s="410"/>
      <c r="Q79" s="410"/>
      <c r="R79" s="410"/>
      <c r="S79" s="254"/>
      <c r="T79" s="254"/>
      <c r="U79" s="254"/>
    </row>
    <row r="80" spans="1:79" s="255" customFormat="1" ht="9" customHeight="1" outlineLevel="2" x14ac:dyDescent="0.2">
      <c r="A80" s="254"/>
      <c r="B80" s="410"/>
      <c r="C80" s="410"/>
      <c r="D80" s="410"/>
      <c r="E80" s="410"/>
      <c r="F80" s="410"/>
      <c r="G80" s="410"/>
      <c r="H80" s="410"/>
      <c r="I80" s="410"/>
      <c r="J80" s="410"/>
      <c r="K80" s="410"/>
      <c r="L80" s="410"/>
      <c r="M80" s="410"/>
      <c r="N80" s="410"/>
      <c r="O80" s="410"/>
      <c r="P80" s="410"/>
      <c r="Q80" s="410"/>
      <c r="R80" s="410"/>
      <c r="S80" s="254"/>
      <c r="T80" s="254"/>
      <c r="U80" s="254"/>
    </row>
    <row r="81" spans="1:79" ht="15" customHeight="1" outlineLevel="2" x14ac:dyDescent="0.2">
      <c r="A81" s="254"/>
      <c r="B81" s="1518" t="s">
        <v>1063</v>
      </c>
      <c r="C81" s="1518"/>
      <c r="D81" s="1518" t="s">
        <v>571</v>
      </c>
      <c r="E81" s="1518"/>
      <c r="F81" s="1519" t="s">
        <v>1062</v>
      </c>
      <c r="G81" s="1519"/>
      <c r="H81" s="1519"/>
      <c r="I81" s="1519"/>
      <c r="J81" s="1519"/>
      <c r="K81" s="1519"/>
      <c r="L81" s="1519"/>
      <c r="M81" s="1519"/>
      <c r="N81" s="1519"/>
      <c r="O81" s="1519"/>
      <c r="P81" s="1527" t="s">
        <v>1053</v>
      </c>
      <c r="Q81" s="1528"/>
      <c r="R81" s="351"/>
      <c r="S81" s="351"/>
      <c r="T81" s="351"/>
      <c r="U81" s="351"/>
      <c r="V81" s="351"/>
      <c r="W81" s="351"/>
      <c r="X81" s="255"/>
      <c r="Y81" s="255"/>
      <c r="Z81" s="255"/>
      <c r="AA81" s="255"/>
      <c r="AB81" s="255"/>
      <c r="AC81" s="255"/>
      <c r="AD81" s="255"/>
      <c r="AE81" s="255"/>
      <c r="AF81" s="255"/>
      <c r="AG81" s="255"/>
      <c r="AH81" s="255"/>
      <c r="AI81" s="255"/>
      <c r="AJ81" s="255"/>
      <c r="AK81" s="255"/>
      <c r="AL81" s="255"/>
      <c r="AM81" s="255"/>
      <c r="AN81" s="255"/>
      <c r="AO81" s="255"/>
      <c r="AP81" s="255"/>
      <c r="AQ81" s="255"/>
      <c r="AR81" s="255"/>
      <c r="AS81" s="255"/>
      <c r="AT81" s="255"/>
      <c r="AU81" s="255"/>
      <c r="AV81" s="255"/>
      <c r="AW81" s="255"/>
      <c r="AX81" s="255"/>
      <c r="AY81" s="255"/>
      <c r="AZ81" s="255"/>
      <c r="BA81" s="255"/>
      <c r="BB81" s="255"/>
      <c r="BC81" s="255"/>
      <c r="BD81" s="255"/>
      <c r="BE81" s="255"/>
      <c r="BF81" s="255"/>
      <c r="BG81" s="255"/>
      <c r="BH81" s="255"/>
      <c r="BI81" s="255"/>
      <c r="BJ81" s="255"/>
      <c r="BK81" s="255"/>
      <c r="BL81" s="255"/>
      <c r="BM81" s="255"/>
      <c r="BN81" s="255"/>
      <c r="BO81" s="255"/>
      <c r="BP81" s="255"/>
      <c r="BQ81" s="255"/>
      <c r="BR81" s="255"/>
      <c r="BS81" s="255"/>
      <c r="BT81" s="255"/>
      <c r="BU81" s="255"/>
      <c r="BV81" s="255"/>
      <c r="BW81" s="255"/>
      <c r="BX81" s="255"/>
      <c r="BY81" s="255"/>
      <c r="BZ81" s="255"/>
      <c r="CA81" s="255"/>
    </row>
    <row r="82" spans="1:79" ht="15" customHeight="1" outlineLevel="2" x14ac:dyDescent="0.2">
      <c r="A82" s="254"/>
      <c r="B82" s="1518"/>
      <c r="C82" s="1518"/>
      <c r="D82" s="1518"/>
      <c r="E82" s="1518"/>
      <c r="F82" s="1518" t="s">
        <v>554</v>
      </c>
      <c r="G82" s="1518"/>
      <c r="H82" s="1518"/>
      <c r="I82" s="1518"/>
      <c r="J82" s="1518"/>
      <c r="K82" s="1518" t="s">
        <v>549</v>
      </c>
      <c r="L82" s="1518" t="s">
        <v>515</v>
      </c>
      <c r="M82" s="1425" t="s">
        <v>517</v>
      </c>
      <c r="N82" s="1425" t="s">
        <v>550</v>
      </c>
      <c r="O82" s="1425" t="s">
        <v>450</v>
      </c>
      <c r="P82" s="1529"/>
      <c r="Q82" s="1530"/>
      <c r="R82" s="351"/>
      <c r="S82" s="351"/>
      <c r="T82" s="351"/>
      <c r="U82" s="351"/>
      <c r="V82" s="351"/>
      <c r="W82" s="351"/>
      <c r="X82" s="255"/>
      <c r="Y82" s="255"/>
      <c r="Z82" s="255"/>
      <c r="AA82" s="255"/>
      <c r="AB82" s="255"/>
      <c r="AC82" s="255"/>
      <c r="AD82" s="255"/>
      <c r="AE82" s="255"/>
      <c r="AF82" s="255"/>
      <c r="AG82" s="255"/>
      <c r="AH82" s="255"/>
      <c r="AI82" s="255"/>
      <c r="AJ82" s="255"/>
      <c r="AK82" s="255"/>
      <c r="AL82" s="255"/>
      <c r="AM82" s="255"/>
      <c r="AN82" s="255"/>
      <c r="AO82" s="255"/>
      <c r="AP82" s="255"/>
      <c r="AQ82" s="255"/>
      <c r="AR82" s="255"/>
      <c r="AS82" s="255"/>
      <c r="AT82" s="255"/>
      <c r="AU82" s="255"/>
      <c r="AV82" s="255"/>
      <c r="AW82" s="255"/>
      <c r="AX82" s="255"/>
      <c r="AY82" s="255"/>
      <c r="AZ82" s="255"/>
      <c r="BA82" s="255"/>
      <c r="BB82" s="255"/>
      <c r="BC82" s="255"/>
      <c r="BD82" s="255"/>
      <c r="BE82" s="255"/>
      <c r="BF82" s="255"/>
      <c r="BG82" s="255"/>
      <c r="BH82" s="255"/>
      <c r="BI82" s="255"/>
      <c r="BJ82" s="255"/>
      <c r="BK82" s="255"/>
      <c r="BL82" s="255"/>
      <c r="BM82" s="255"/>
      <c r="BN82" s="255"/>
      <c r="BO82" s="255"/>
      <c r="BP82" s="255"/>
      <c r="BQ82" s="255"/>
      <c r="BR82" s="255"/>
      <c r="BS82" s="255"/>
      <c r="BT82" s="255"/>
      <c r="BU82" s="255"/>
      <c r="BV82" s="255"/>
      <c r="BW82" s="255"/>
      <c r="BX82" s="255"/>
      <c r="BY82" s="255"/>
      <c r="BZ82" s="255"/>
      <c r="CA82" s="255"/>
    </row>
    <row r="83" spans="1:79" ht="42.75" customHeight="1" outlineLevel="2" x14ac:dyDescent="0.2">
      <c r="A83" s="254"/>
      <c r="B83" s="1518"/>
      <c r="C83" s="1518"/>
      <c r="D83" s="1188" t="s">
        <v>546</v>
      </c>
      <c r="E83" s="1188" t="s">
        <v>558</v>
      </c>
      <c r="F83" s="1189" t="s">
        <v>508</v>
      </c>
      <c r="G83" s="1189" t="s">
        <v>509</v>
      </c>
      <c r="H83" s="1189" t="s">
        <v>548</v>
      </c>
      <c r="I83" s="1189" t="s">
        <v>512</v>
      </c>
      <c r="J83" s="1189" t="s">
        <v>513</v>
      </c>
      <c r="K83" s="1518"/>
      <c r="L83" s="1518"/>
      <c r="M83" s="1425"/>
      <c r="N83" s="1425"/>
      <c r="O83" s="1425"/>
      <c r="P83" s="1188" t="s">
        <v>551</v>
      </c>
      <c r="Q83" s="1188" t="s">
        <v>552</v>
      </c>
      <c r="R83" s="351"/>
      <c r="S83" s="351"/>
      <c r="T83" s="351"/>
      <c r="U83" s="351"/>
      <c r="V83" s="351"/>
      <c r="W83" s="351"/>
      <c r="X83" s="255"/>
      <c r="Y83" s="255"/>
      <c r="Z83" s="255"/>
      <c r="AA83" s="255"/>
      <c r="AB83" s="255"/>
      <c r="AC83" s="255"/>
      <c r="AD83" s="255"/>
      <c r="AE83" s="255"/>
      <c r="AF83" s="255"/>
      <c r="AG83" s="255"/>
      <c r="AH83" s="255"/>
      <c r="AI83" s="255"/>
      <c r="AJ83" s="255"/>
      <c r="AK83" s="255"/>
      <c r="AL83" s="255"/>
      <c r="AM83" s="255"/>
      <c r="AN83" s="255"/>
      <c r="AO83" s="255"/>
      <c r="AP83" s="255"/>
      <c r="AQ83" s="255"/>
      <c r="AR83" s="255"/>
      <c r="AS83" s="255"/>
      <c r="AT83" s="255"/>
      <c r="AU83" s="255"/>
      <c r="AV83" s="255"/>
      <c r="AW83" s="255"/>
      <c r="AX83" s="255"/>
      <c r="AY83" s="255"/>
      <c r="AZ83" s="255"/>
      <c r="BA83" s="255"/>
      <c r="BB83" s="255"/>
      <c r="BC83" s="255"/>
      <c r="BD83" s="255"/>
      <c r="BE83" s="255"/>
      <c r="BF83" s="255"/>
      <c r="BG83" s="255"/>
      <c r="BH83" s="255"/>
      <c r="BI83" s="255"/>
      <c r="BJ83" s="255"/>
      <c r="BK83" s="255"/>
      <c r="BL83" s="255"/>
      <c r="BM83" s="255"/>
      <c r="BN83" s="255"/>
      <c r="BO83" s="255"/>
      <c r="BP83" s="255"/>
      <c r="BQ83" s="255"/>
      <c r="BR83" s="255"/>
      <c r="BS83" s="255"/>
      <c r="BT83" s="255"/>
      <c r="BU83" s="255"/>
      <c r="BV83" s="255"/>
      <c r="BW83" s="255"/>
      <c r="BX83" s="255"/>
      <c r="BY83" s="255"/>
      <c r="BZ83" s="255"/>
      <c r="CA83" s="255"/>
    </row>
    <row r="84" spans="1:79" ht="18" customHeight="1" outlineLevel="2" x14ac:dyDescent="0.2">
      <c r="A84" s="254"/>
      <c r="B84" s="1517" t="s">
        <v>556</v>
      </c>
      <c r="C84" s="1517"/>
      <c r="D84" s="1159"/>
      <c r="E84" s="687"/>
      <c r="F84" s="381"/>
      <c r="G84" s="381"/>
      <c r="H84" s="381"/>
      <c r="I84" s="1162"/>
      <c r="J84" s="381"/>
      <c r="K84" s="381"/>
      <c r="L84" s="381"/>
      <c r="M84" s="381"/>
      <c r="N84" s="381"/>
      <c r="O84" s="381"/>
      <c r="P84" s="1160"/>
      <c r="Q84" s="1160"/>
      <c r="R84" s="351"/>
      <c r="S84" s="351"/>
      <c r="T84" s="351"/>
      <c r="U84" s="351"/>
      <c r="V84" s="351"/>
      <c r="W84" s="351"/>
      <c r="X84" s="255"/>
      <c r="Y84" s="255"/>
      <c r="Z84" s="255"/>
      <c r="AA84" s="255"/>
      <c r="AB84" s="255"/>
      <c r="AC84" s="255"/>
      <c r="AD84" s="255"/>
      <c r="AE84" s="255"/>
      <c r="AF84" s="255"/>
      <c r="AG84" s="255"/>
      <c r="AH84" s="255"/>
      <c r="AI84" s="255"/>
      <c r="AJ84" s="255"/>
      <c r="AK84" s="255"/>
      <c r="AL84" s="255"/>
      <c r="AM84" s="255"/>
      <c r="AN84" s="255"/>
      <c r="AO84" s="255"/>
      <c r="AP84" s="255"/>
      <c r="AQ84" s="255"/>
      <c r="AR84" s="255"/>
      <c r="AS84" s="255"/>
      <c r="AT84" s="255"/>
      <c r="AU84" s="255"/>
      <c r="AV84" s="255"/>
      <c r="AW84" s="255"/>
      <c r="AX84" s="255"/>
      <c r="AY84" s="255"/>
      <c r="AZ84" s="255"/>
      <c r="BA84" s="255"/>
      <c r="BB84" s="255"/>
      <c r="BC84" s="255"/>
      <c r="BD84" s="255"/>
      <c r="BE84" s="255"/>
      <c r="BF84" s="255"/>
      <c r="BG84" s="255"/>
      <c r="BH84" s="255"/>
      <c r="BI84" s="255"/>
      <c r="BJ84" s="255"/>
      <c r="BK84" s="255"/>
      <c r="BL84" s="255"/>
      <c r="BM84" s="255"/>
      <c r="BN84" s="255"/>
      <c r="BO84" s="255"/>
      <c r="BP84" s="255"/>
      <c r="BQ84" s="255"/>
      <c r="BR84" s="255"/>
      <c r="BS84" s="255"/>
      <c r="BT84" s="255"/>
      <c r="BU84" s="255"/>
      <c r="BV84" s="255"/>
      <c r="BW84" s="255"/>
      <c r="BX84" s="255"/>
      <c r="BY84" s="255"/>
      <c r="BZ84" s="255"/>
      <c r="CA84" s="255"/>
    </row>
    <row r="85" spans="1:79" ht="18" customHeight="1" outlineLevel="2" x14ac:dyDescent="0.2">
      <c r="A85" s="254"/>
      <c r="B85" s="1517" t="s">
        <v>557</v>
      </c>
      <c r="C85" s="1517"/>
      <c r="D85" s="1159"/>
      <c r="E85" s="687"/>
      <c r="F85" s="381"/>
      <c r="G85" s="381"/>
      <c r="H85" s="381"/>
      <c r="I85" s="1162"/>
      <c r="J85" s="381"/>
      <c r="K85" s="381"/>
      <c r="L85" s="381"/>
      <c r="M85" s="381"/>
      <c r="N85" s="381"/>
      <c r="O85" s="381"/>
      <c r="P85" s="1160"/>
      <c r="Q85" s="1160"/>
      <c r="R85" s="351"/>
      <c r="S85" s="351"/>
      <c r="T85" s="351"/>
      <c r="U85" s="351"/>
      <c r="V85" s="351"/>
      <c r="W85" s="351"/>
      <c r="X85" s="255"/>
      <c r="Y85" s="255"/>
      <c r="Z85" s="255"/>
      <c r="AA85" s="255"/>
      <c r="AB85" s="255"/>
      <c r="AC85" s="255"/>
      <c r="AD85" s="255"/>
      <c r="AE85" s="255"/>
      <c r="AF85" s="255"/>
      <c r="AG85" s="255"/>
      <c r="AH85" s="255"/>
      <c r="AI85" s="255"/>
      <c r="AJ85" s="255"/>
      <c r="AK85" s="255"/>
      <c r="AL85" s="255"/>
      <c r="AM85" s="255"/>
      <c r="AN85" s="255"/>
      <c r="AO85" s="255"/>
      <c r="AP85" s="255"/>
      <c r="AQ85" s="255"/>
      <c r="AR85" s="255"/>
      <c r="AS85" s="255"/>
      <c r="AT85" s="255"/>
      <c r="AU85" s="255"/>
      <c r="AV85" s="255"/>
      <c r="AW85" s="255"/>
      <c r="AX85" s="255"/>
      <c r="AY85" s="255"/>
      <c r="AZ85" s="255"/>
      <c r="BA85" s="255"/>
      <c r="BB85" s="255"/>
      <c r="BC85" s="255"/>
      <c r="BD85" s="255"/>
      <c r="BE85" s="255"/>
      <c r="BF85" s="255"/>
      <c r="BG85" s="255"/>
      <c r="BH85" s="255"/>
      <c r="BI85" s="255"/>
      <c r="BJ85" s="255"/>
      <c r="BK85" s="255"/>
      <c r="BL85" s="255"/>
      <c r="BM85" s="255"/>
      <c r="BN85" s="255"/>
      <c r="BO85" s="255"/>
      <c r="BP85" s="255"/>
      <c r="BQ85" s="255"/>
      <c r="BR85" s="255"/>
      <c r="BS85" s="255"/>
      <c r="BT85" s="255"/>
      <c r="BU85" s="255"/>
      <c r="BV85" s="255"/>
      <c r="BW85" s="255"/>
      <c r="BX85" s="255"/>
      <c r="BY85" s="255"/>
      <c r="BZ85" s="255"/>
      <c r="CA85" s="255"/>
    </row>
    <row r="86" spans="1:79" ht="18" customHeight="1" outlineLevel="2" x14ac:dyDescent="0.2">
      <c r="A86" s="254"/>
      <c r="B86" s="1517" t="s">
        <v>450</v>
      </c>
      <c r="C86" s="1517"/>
      <c r="D86" s="1159"/>
      <c r="E86" s="687"/>
      <c r="F86" s="381"/>
      <c r="G86" s="381"/>
      <c r="H86" s="381"/>
      <c r="I86" s="1162"/>
      <c r="J86" s="381"/>
      <c r="K86" s="381"/>
      <c r="L86" s="381"/>
      <c r="M86" s="381"/>
      <c r="N86" s="381"/>
      <c r="O86" s="381"/>
      <c r="P86" s="1160"/>
      <c r="Q86" s="1160"/>
      <c r="R86" s="351"/>
      <c r="S86" s="351"/>
      <c r="T86" s="351"/>
      <c r="U86" s="351"/>
      <c r="V86" s="351"/>
      <c r="W86" s="351"/>
      <c r="X86" s="255"/>
      <c r="Y86" s="255"/>
      <c r="Z86" s="255"/>
      <c r="AA86" s="255"/>
      <c r="AB86" s="255"/>
      <c r="AC86" s="255"/>
      <c r="AD86" s="255"/>
      <c r="AE86" s="255"/>
      <c r="AF86" s="255"/>
      <c r="AG86" s="255"/>
      <c r="AH86" s="255"/>
      <c r="AI86" s="255"/>
      <c r="AJ86" s="255"/>
      <c r="AK86" s="255"/>
      <c r="AL86" s="255"/>
      <c r="AM86" s="255"/>
      <c r="AN86" s="255"/>
      <c r="AO86" s="255"/>
      <c r="AP86" s="255"/>
      <c r="AQ86" s="255"/>
      <c r="AR86" s="255"/>
      <c r="AS86" s="255"/>
      <c r="AT86" s="255"/>
      <c r="AU86" s="255"/>
      <c r="AV86" s="255"/>
      <c r="AW86" s="255"/>
      <c r="AX86" s="255"/>
      <c r="AY86" s="255"/>
      <c r="AZ86" s="255"/>
      <c r="BA86" s="255"/>
      <c r="BB86" s="255"/>
      <c r="BC86" s="255"/>
      <c r="BD86" s="255"/>
      <c r="BE86" s="255"/>
      <c r="BF86" s="255"/>
      <c r="BG86" s="255"/>
      <c r="BH86" s="255"/>
      <c r="BI86" s="255"/>
      <c r="BJ86" s="255"/>
      <c r="BK86" s="255"/>
      <c r="BL86" s="255"/>
      <c r="BM86" s="255"/>
      <c r="BN86" s="255"/>
      <c r="BO86" s="255"/>
      <c r="BP86" s="255"/>
      <c r="BQ86" s="255"/>
      <c r="BR86" s="255"/>
      <c r="BS86" s="255"/>
      <c r="BT86" s="255"/>
      <c r="BU86" s="255"/>
      <c r="BV86" s="255"/>
      <c r="BW86" s="255"/>
      <c r="BX86" s="255"/>
      <c r="BY86" s="255"/>
      <c r="BZ86" s="255"/>
      <c r="CA86" s="255"/>
    </row>
    <row r="87" spans="1:79" ht="18" customHeight="1" outlineLevel="2" x14ac:dyDescent="0.2">
      <c r="A87" s="254"/>
      <c r="B87" s="1513" t="s">
        <v>534</v>
      </c>
      <c r="C87" s="1513"/>
      <c r="D87" s="382">
        <f>SUM(D84:D86)</f>
        <v>0</v>
      </c>
      <c r="E87" s="382">
        <f t="shared" ref="E87:Q87" si="5">SUM(E84:E86)</f>
        <v>0</v>
      </c>
      <c r="F87" s="382">
        <f t="shared" si="5"/>
        <v>0</v>
      </c>
      <c r="G87" s="382">
        <f t="shared" si="5"/>
        <v>0</v>
      </c>
      <c r="H87" s="382">
        <f t="shared" si="5"/>
        <v>0</v>
      </c>
      <c r="I87" s="382">
        <f t="shared" si="5"/>
        <v>0</v>
      </c>
      <c r="J87" s="382">
        <f t="shared" si="5"/>
        <v>0</v>
      </c>
      <c r="K87" s="382">
        <f t="shared" si="5"/>
        <v>0</v>
      </c>
      <c r="L87" s="382">
        <f t="shared" si="5"/>
        <v>0</v>
      </c>
      <c r="M87" s="382">
        <f t="shared" si="5"/>
        <v>0</v>
      </c>
      <c r="N87" s="382">
        <f t="shared" si="5"/>
        <v>0</v>
      </c>
      <c r="O87" s="382">
        <f t="shared" si="5"/>
        <v>0</v>
      </c>
      <c r="P87" s="382">
        <f t="shared" si="5"/>
        <v>0</v>
      </c>
      <c r="Q87" s="382">
        <f t="shared" si="5"/>
        <v>0</v>
      </c>
      <c r="R87" s="351"/>
      <c r="S87" s="351"/>
      <c r="T87" s="351"/>
      <c r="U87" s="351"/>
      <c r="V87" s="351"/>
      <c r="W87" s="351"/>
      <c r="X87" s="255"/>
      <c r="Y87" s="255"/>
      <c r="Z87" s="255"/>
      <c r="AA87" s="255"/>
      <c r="AB87" s="255"/>
      <c r="AC87" s="255"/>
      <c r="AD87" s="255"/>
      <c r="AE87" s="255"/>
      <c r="AF87" s="255"/>
      <c r="AG87" s="255"/>
      <c r="AH87" s="255"/>
      <c r="AI87" s="255"/>
      <c r="AJ87" s="255"/>
      <c r="AK87" s="255"/>
      <c r="AL87" s="255"/>
      <c r="AM87" s="255"/>
      <c r="AN87" s="255"/>
      <c r="AO87" s="255"/>
      <c r="AP87" s="255"/>
      <c r="AQ87" s="255"/>
      <c r="AR87" s="255"/>
      <c r="AS87" s="255"/>
      <c r="AT87" s="255"/>
      <c r="AU87" s="255"/>
      <c r="AV87" s="255"/>
      <c r="AW87" s="255"/>
      <c r="AX87" s="255"/>
      <c r="AY87" s="255"/>
      <c r="AZ87" s="255"/>
      <c r="BA87" s="255"/>
      <c r="BB87" s="255"/>
      <c r="BC87" s="255"/>
      <c r="BD87" s="255"/>
      <c r="BE87" s="255"/>
      <c r="BF87" s="255"/>
      <c r="BG87" s="255"/>
      <c r="BH87" s="255"/>
      <c r="BI87" s="255"/>
      <c r="BJ87" s="255"/>
      <c r="BK87" s="255"/>
      <c r="BL87" s="255"/>
      <c r="BM87" s="255"/>
      <c r="BN87" s="255"/>
      <c r="BO87" s="255"/>
      <c r="BP87" s="255"/>
      <c r="BQ87" s="255"/>
      <c r="BR87" s="255"/>
      <c r="BS87" s="255"/>
      <c r="BT87" s="255"/>
      <c r="BU87" s="255"/>
      <c r="BV87" s="255"/>
      <c r="BW87" s="255"/>
      <c r="BX87" s="255"/>
      <c r="BY87" s="255"/>
      <c r="BZ87" s="255"/>
      <c r="CA87" s="255"/>
    </row>
    <row r="88" spans="1:79" s="255" customFormat="1" ht="18" customHeight="1" outlineLevel="2" x14ac:dyDescent="0.2">
      <c r="A88" s="254"/>
      <c r="B88" s="410"/>
      <c r="C88" s="410"/>
      <c r="D88" s="410"/>
      <c r="E88" s="410"/>
      <c r="F88" s="410"/>
      <c r="G88" s="410"/>
      <c r="H88" s="410"/>
      <c r="I88" s="410"/>
      <c r="J88" s="410"/>
      <c r="K88" s="410"/>
      <c r="L88" s="410"/>
      <c r="M88" s="410"/>
      <c r="N88" s="410"/>
      <c r="O88" s="410"/>
      <c r="P88" s="410"/>
      <c r="Q88" s="410"/>
      <c r="R88" s="410"/>
      <c r="S88" s="254"/>
      <c r="T88" s="376"/>
      <c r="U88" s="376"/>
    </row>
    <row r="89" spans="1:79" s="255" customFormat="1" ht="18" customHeight="1" x14ac:dyDescent="0.2">
      <c r="A89" s="254"/>
      <c r="B89" s="410"/>
      <c r="C89" s="410"/>
      <c r="D89" s="410"/>
      <c r="E89" s="410"/>
      <c r="F89" s="410"/>
      <c r="G89" s="410"/>
      <c r="H89" s="410"/>
      <c r="I89" s="410"/>
      <c r="J89" s="410"/>
      <c r="K89" s="410"/>
      <c r="L89" s="410"/>
      <c r="M89" s="410"/>
      <c r="N89" s="410"/>
      <c r="O89" s="410"/>
      <c r="P89" s="410"/>
      <c r="Q89" s="410"/>
      <c r="R89" s="410"/>
      <c r="S89" s="254"/>
      <c r="T89" s="376"/>
      <c r="U89" s="376"/>
    </row>
    <row r="90" spans="1:79" ht="18" customHeight="1" x14ac:dyDescent="0.2">
      <c r="A90" s="334"/>
      <c r="B90" s="411"/>
      <c r="C90" s="411"/>
      <c r="D90" s="411"/>
      <c r="E90" s="411"/>
      <c r="F90" s="411"/>
      <c r="G90" s="411"/>
      <c r="H90" s="411"/>
      <c r="I90" s="411"/>
      <c r="J90" s="411"/>
      <c r="K90" s="411"/>
      <c r="L90" s="411"/>
      <c r="M90" s="411"/>
      <c r="N90" s="411"/>
      <c r="O90" s="411"/>
      <c r="P90" s="411"/>
      <c r="Q90" s="411"/>
      <c r="R90" s="411"/>
      <c r="S90" s="334"/>
      <c r="T90" s="334"/>
      <c r="U90" s="334"/>
    </row>
    <row r="91" spans="1:79" s="246" customFormat="1" ht="18" customHeight="1" x14ac:dyDescent="0.2">
      <c r="A91" s="244"/>
      <c r="B91" s="412" t="s">
        <v>559</v>
      </c>
      <c r="C91" s="413"/>
      <c r="D91" s="413"/>
      <c r="E91" s="413"/>
      <c r="F91" s="413"/>
      <c r="G91" s="413"/>
      <c r="H91" s="413"/>
      <c r="I91" s="413"/>
      <c r="J91" s="413"/>
      <c r="K91" s="413"/>
      <c r="L91" s="413"/>
      <c r="M91" s="413"/>
      <c r="N91" s="413"/>
      <c r="O91" s="413"/>
      <c r="P91" s="413"/>
      <c r="Q91" s="413"/>
      <c r="R91" s="413"/>
      <c r="S91" s="244"/>
      <c r="T91" s="244"/>
      <c r="U91" s="244"/>
    </row>
    <row r="92" spans="1:79" s="255" customFormat="1" ht="18" customHeight="1" x14ac:dyDescent="0.25">
      <c r="A92" s="254"/>
      <c r="B92" s="414"/>
      <c r="C92" s="410"/>
      <c r="D92" s="410"/>
      <c r="E92" s="410"/>
      <c r="F92" s="1044"/>
      <c r="G92" s="410"/>
      <c r="H92" s="410"/>
      <c r="I92" s="410"/>
      <c r="J92" s="410"/>
      <c r="K92" s="410"/>
      <c r="L92" s="410"/>
      <c r="M92" s="410"/>
      <c r="N92" s="410"/>
      <c r="O92" s="410"/>
      <c r="P92" s="410"/>
      <c r="Q92" s="410"/>
      <c r="R92" s="410"/>
      <c r="S92" s="254"/>
      <c r="T92" s="254"/>
      <c r="U92" s="254"/>
    </row>
    <row r="93" spans="1:79" s="255" customFormat="1" ht="18" customHeight="1" x14ac:dyDescent="0.25">
      <c r="A93" s="254"/>
      <c r="B93" s="348" t="s">
        <v>587</v>
      </c>
      <c r="C93" s="393"/>
      <c r="D93" s="348"/>
      <c r="E93" s="415"/>
      <c r="F93" s="410"/>
      <c r="G93" s="410"/>
      <c r="H93" s="254"/>
      <c r="I93" s="410"/>
      <c r="J93" s="410"/>
      <c r="K93" s="410"/>
      <c r="L93" s="410"/>
      <c r="M93" s="410"/>
      <c r="N93" s="410"/>
      <c r="O93" s="410"/>
      <c r="P93" s="410"/>
      <c r="Q93" s="410"/>
      <c r="R93" s="410"/>
      <c r="S93" s="254"/>
      <c r="T93" s="254"/>
      <c r="U93" s="254"/>
    </row>
    <row r="94" spans="1:79" s="255" customFormat="1" ht="18" customHeight="1" x14ac:dyDescent="0.2">
      <c r="A94" s="254"/>
      <c r="B94" s="416"/>
      <c r="C94" s="416"/>
      <c r="D94" s="416"/>
      <c r="E94" s="416"/>
      <c r="F94" s="1045"/>
      <c r="G94" s="1045"/>
      <c r="H94" s="1045"/>
      <c r="I94" s="1045"/>
      <c r="J94" s="1045"/>
      <c r="K94" s="1045"/>
      <c r="L94" s="416"/>
      <c r="M94" s="416"/>
      <c r="N94" s="416"/>
      <c r="O94" s="416"/>
      <c r="P94" s="416"/>
      <c r="Q94" s="416"/>
      <c r="R94" s="416"/>
      <c r="S94" s="254"/>
      <c r="T94" s="254"/>
      <c r="U94" s="254"/>
    </row>
    <row r="95" spans="1:79" s="255" customFormat="1" ht="18" customHeight="1" x14ac:dyDescent="0.25">
      <c r="A95" s="254"/>
      <c r="B95" s="410"/>
      <c r="C95" s="410"/>
      <c r="D95" s="410"/>
      <c r="E95" s="410"/>
      <c r="F95" s="1366" t="s">
        <v>560</v>
      </c>
      <c r="G95" s="694"/>
      <c r="H95" s="694"/>
      <c r="I95" s="694"/>
      <c r="J95" s="694"/>
      <c r="K95" s="694"/>
      <c r="L95" s="694"/>
      <c r="M95" s="410"/>
      <c r="N95" s="410"/>
      <c r="O95" s="410"/>
      <c r="P95" s="410"/>
      <c r="Q95" s="410"/>
      <c r="R95" s="410"/>
      <c r="S95" s="254"/>
      <c r="T95" s="254"/>
      <c r="U95" s="254"/>
    </row>
    <row r="96" spans="1:79" ht="18" customHeight="1" x14ac:dyDescent="0.2">
      <c r="A96" s="254"/>
      <c r="B96" s="417"/>
      <c r="C96" s="1524" t="s">
        <v>504</v>
      </c>
      <c r="D96" s="1525"/>
      <c r="E96" s="1526" t="s">
        <v>505</v>
      </c>
      <c r="F96" s="1526" t="s">
        <v>554</v>
      </c>
      <c r="G96" s="1526"/>
      <c r="H96" s="1526"/>
      <c r="I96" s="1526"/>
      <c r="J96" s="1526"/>
      <c r="K96" s="1526"/>
      <c r="L96" s="1526"/>
      <c r="M96" s="1526"/>
      <c r="N96" s="1534" t="s">
        <v>507</v>
      </c>
      <c r="O96" s="1535"/>
      <c r="P96" s="1535"/>
      <c r="Q96" s="1535"/>
      <c r="R96" s="1536"/>
      <c r="S96" s="351"/>
      <c r="T96" s="351"/>
      <c r="U96" s="351"/>
      <c r="V96" s="351"/>
      <c r="W96" s="351"/>
      <c r="X96" s="351"/>
      <c r="Y96" s="351"/>
      <c r="Z96" s="255"/>
      <c r="AA96" s="255"/>
      <c r="AB96" s="255"/>
      <c r="AC96" s="255"/>
      <c r="AD96" s="255"/>
      <c r="AE96" s="255"/>
      <c r="AF96" s="255"/>
      <c r="AG96" s="255"/>
      <c r="AH96" s="255"/>
      <c r="AI96" s="255"/>
      <c r="AJ96" s="255"/>
      <c r="AK96" s="255"/>
      <c r="AL96" s="255"/>
      <c r="AM96" s="255"/>
      <c r="AN96" s="255"/>
      <c r="AO96" s="255"/>
      <c r="AP96" s="255"/>
      <c r="AQ96" s="255"/>
      <c r="AR96" s="255"/>
      <c r="AS96" s="255"/>
      <c r="AT96" s="255"/>
      <c r="AU96" s="255"/>
      <c r="AV96" s="255"/>
      <c r="AW96" s="255"/>
      <c r="AX96" s="255"/>
      <c r="AY96" s="255"/>
      <c r="AZ96" s="255"/>
      <c r="BA96" s="255"/>
      <c r="BB96" s="255"/>
      <c r="BC96" s="255"/>
      <c r="BD96" s="255"/>
      <c r="BE96" s="255"/>
      <c r="BF96" s="255"/>
      <c r="BG96" s="255"/>
      <c r="BH96" s="255"/>
      <c r="BI96" s="255"/>
      <c r="BJ96" s="255"/>
      <c r="BK96" s="255"/>
      <c r="BL96" s="255"/>
      <c r="BM96" s="255"/>
      <c r="BN96" s="255"/>
      <c r="BO96" s="255"/>
      <c r="BP96" s="255"/>
      <c r="BQ96" s="255"/>
      <c r="BR96" s="255"/>
      <c r="BS96" s="255"/>
      <c r="BT96" s="255"/>
      <c r="BU96" s="255"/>
      <c r="BV96" s="255"/>
      <c r="BW96" s="255"/>
      <c r="BX96" s="255"/>
      <c r="BY96" s="255"/>
      <c r="BZ96" s="255"/>
      <c r="CA96" s="255"/>
    </row>
    <row r="97" spans="1:79" ht="46.5" customHeight="1" x14ac:dyDescent="0.2">
      <c r="A97" s="254"/>
      <c r="B97" s="254"/>
      <c r="C97" s="1196" t="s">
        <v>561</v>
      </c>
      <c r="D97" s="1196" t="s">
        <v>562</v>
      </c>
      <c r="E97" s="1526"/>
      <c r="F97" s="1197" t="s">
        <v>508</v>
      </c>
      <c r="G97" s="1197" t="s">
        <v>509</v>
      </c>
      <c r="H97" s="1197" t="s">
        <v>510</v>
      </c>
      <c r="I97" s="1197" t="s">
        <v>511</v>
      </c>
      <c r="J97" s="1197" t="s">
        <v>563</v>
      </c>
      <c r="K97" s="1197" t="s">
        <v>512</v>
      </c>
      <c r="L97" s="1197" t="s">
        <v>513</v>
      </c>
      <c r="M97" s="1197" t="s">
        <v>514</v>
      </c>
      <c r="N97" s="1197" t="s">
        <v>515</v>
      </c>
      <c r="O97" s="1197" t="s">
        <v>516</v>
      </c>
      <c r="P97" s="1197" t="s">
        <v>517</v>
      </c>
      <c r="Q97" s="1197" t="s">
        <v>518</v>
      </c>
      <c r="R97" s="1197" t="s">
        <v>519</v>
      </c>
      <c r="S97" s="418"/>
      <c r="T97" s="351"/>
      <c r="U97" s="351"/>
      <c r="V97" s="351"/>
      <c r="W97" s="351"/>
      <c r="X97" s="351"/>
      <c r="Y97" s="351"/>
      <c r="Z97" s="255"/>
      <c r="AA97" s="255"/>
      <c r="AB97" s="255"/>
      <c r="AC97" s="255"/>
      <c r="AD97" s="255"/>
      <c r="AE97" s="255"/>
      <c r="AF97" s="255"/>
      <c r="AG97" s="255"/>
      <c r="AH97" s="255"/>
      <c r="AI97" s="255"/>
      <c r="AJ97" s="255"/>
      <c r="AK97" s="255"/>
      <c r="AL97" s="255"/>
      <c r="AM97" s="255"/>
      <c r="AN97" s="255"/>
      <c r="AO97" s="255"/>
      <c r="AP97" s="255"/>
      <c r="AQ97" s="255"/>
      <c r="AR97" s="255"/>
      <c r="AS97" s="255"/>
      <c r="AT97" s="255"/>
      <c r="AU97" s="255"/>
      <c r="AV97" s="255"/>
      <c r="AW97" s="255"/>
      <c r="AX97" s="255"/>
      <c r="AY97" s="255"/>
      <c r="AZ97" s="255"/>
      <c r="BA97" s="255"/>
      <c r="BB97" s="255"/>
      <c r="BC97" s="255"/>
      <c r="BD97" s="255"/>
      <c r="BE97" s="255"/>
      <c r="BF97" s="255"/>
      <c r="BG97" s="255"/>
      <c r="BH97" s="255"/>
      <c r="BI97" s="255"/>
      <c r="BJ97" s="255"/>
      <c r="BK97" s="255"/>
      <c r="BL97" s="255"/>
      <c r="BM97" s="255"/>
      <c r="BN97" s="255"/>
      <c r="BO97" s="255"/>
      <c r="BP97" s="255"/>
      <c r="BQ97" s="255"/>
      <c r="BR97" s="255"/>
      <c r="BS97" s="255"/>
      <c r="BT97" s="255"/>
      <c r="BU97" s="255"/>
      <c r="BV97" s="255"/>
      <c r="BW97" s="255"/>
      <c r="BX97" s="255"/>
      <c r="BY97" s="255"/>
      <c r="BZ97" s="255"/>
      <c r="CA97" s="255"/>
    </row>
    <row r="98" spans="1:79" ht="18" customHeight="1" x14ac:dyDescent="0.2">
      <c r="A98" s="254"/>
      <c r="B98" s="254"/>
      <c r="C98" s="419"/>
      <c r="D98" s="419"/>
      <c r="E98" s="419"/>
      <c r="F98" s="419"/>
      <c r="G98" s="419"/>
      <c r="H98" s="419"/>
      <c r="I98" s="419"/>
      <c r="J98" s="419"/>
      <c r="K98" s="419"/>
      <c r="L98" s="419"/>
      <c r="M98" s="419"/>
      <c r="N98" s="419"/>
      <c r="O98" s="419"/>
      <c r="P98" s="419"/>
      <c r="Q98" s="419"/>
      <c r="R98" s="419"/>
      <c r="S98" s="418"/>
      <c r="T98" s="351"/>
      <c r="U98" s="351"/>
      <c r="V98" s="351"/>
      <c r="W98" s="351"/>
      <c r="X98" s="351"/>
      <c r="Y98" s="351"/>
      <c r="Z98" s="255"/>
      <c r="AA98" s="255"/>
      <c r="AB98" s="255"/>
      <c r="AC98" s="255"/>
      <c r="AD98" s="255"/>
      <c r="AE98" s="255"/>
      <c r="AF98" s="255"/>
      <c r="AG98" s="255"/>
      <c r="AH98" s="255"/>
      <c r="AI98" s="255"/>
      <c r="AJ98" s="255"/>
      <c r="AK98" s="255"/>
      <c r="AL98" s="255"/>
      <c r="AM98" s="255"/>
      <c r="AN98" s="255"/>
      <c r="AO98" s="255"/>
      <c r="AP98" s="255"/>
      <c r="AQ98" s="255"/>
      <c r="AR98" s="255"/>
      <c r="AS98" s="255"/>
      <c r="AT98" s="255"/>
      <c r="AU98" s="255"/>
      <c r="AV98" s="255"/>
      <c r="AW98" s="255"/>
      <c r="AX98" s="255"/>
      <c r="AY98" s="255"/>
      <c r="AZ98" s="255"/>
      <c r="BA98" s="255"/>
      <c r="BB98" s="255"/>
      <c r="BC98" s="255"/>
      <c r="BD98" s="255"/>
      <c r="BE98" s="255"/>
      <c r="BF98" s="255"/>
      <c r="BG98" s="255"/>
      <c r="BH98" s="255"/>
      <c r="BI98" s="255"/>
      <c r="BJ98" s="255"/>
      <c r="BK98" s="255"/>
      <c r="BL98" s="255"/>
      <c r="BM98" s="255"/>
      <c r="BN98" s="255"/>
      <c r="BO98" s="255"/>
      <c r="BP98" s="255"/>
      <c r="BQ98" s="255"/>
      <c r="BR98" s="255"/>
      <c r="BS98" s="255"/>
      <c r="BT98" s="255"/>
      <c r="BU98" s="255"/>
      <c r="BV98" s="255"/>
      <c r="BW98" s="255"/>
      <c r="BX98" s="255"/>
      <c r="BY98" s="255"/>
      <c r="BZ98" s="255"/>
      <c r="CA98" s="255"/>
    </row>
    <row r="99" spans="1:79" s="378" customFormat="1" ht="18" customHeight="1" x14ac:dyDescent="0.2">
      <c r="A99" s="376"/>
      <c r="B99" s="254"/>
      <c r="C99" s="420"/>
      <c r="D99" s="377"/>
      <c r="E99" s="377"/>
      <c r="F99" s="377"/>
      <c r="G99" s="377"/>
      <c r="H99" s="377"/>
      <c r="I99" s="377"/>
      <c r="J99" s="377"/>
      <c r="K99" s="377"/>
      <c r="L99" s="377"/>
      <c r="M99" s="377"/>
      <c r="N99" s="377"/>
      <c r="O99" s="377"/>
      <c r="P99" s="377"/>
      <c r="Q99" s="377"/>
      <c r="R99" s="377"/>
      <c r="S99" s="376"/>
      <c r="T99" s="254"/>
      <c r="U99" s="254"/>
    </row>
    <row r="100" spans="1:79" s="255" customFormat="1" ht="18" customHeight="1" x14ac:dyDescent="0.2">
      <c r="A100" s="254"/>
      <c r="B100" s="254"/>
      <c r="C100" s="254"/>
      <c r="D100" s="254"/>
      <c r="E100" s="254"/>
      <c r="F100" s="254"/>
      <c r="G100" s="254"/>
      <c r="H100" s="254"/>
      <c r="I100" s="254"/>
      <c r="J100" s="254"/>
      <c r="K100" s="254"/>
      <c r="L100" s="254"/>
      <c r="M100" s="254"/>
      <c r="N100" s="254"/>
      <c r="O100" s="254"/>
      <c r="P100" s="254"/>
      <c r="Q100" s="254"/>
      <c r="R100" s="254"/>
      <c r="S100" s="254"/>
      <c r="T100" s="254"/>
      <c r="U100" s="254"/>
    </row>
    <row r="101" spans="1:79" s="255" customFormat="1" ht="18" customHeight="1" outlineLevel="1" x14ac:dyDescent="0.25">
      <c r="A101" s="254"/>
      <c r="B101" s="421" t="s">
        <v>564</v>
      </c>
      <c r="C101" s="393"/>
      <c r="D101" s="421"/>
      <c r="E101" s="421"/>
      <c r="F101" s="421"/>
      <c r="G101" s="421"/>
      <c r="H101" s="421"/>
      <c r="I101" s="421"/>
      <c r="J101" s="421"/>
      <c r="K101" s="422"/>
      <c r="L101" s="422"/>
      <c r="M101" s="422"/>
      <c r="N101" s="422"/>
      <c r="O101" s="422"/>
      <c r="P101" s="422"/>
      <c r="Q101" s="422"/>
      <c r="R101" s="422"/>
      <c r="S101" s="423"/>
      <c r="T101" s="254"/>
      <c r="U101" s="254"/>
    </row>
    <row r="102" spans="1:79" s="255" customFormat="1" ht="18" customHeight="1" outlineLevel="1" x14ac:dyDescent="0.25">
      <c r="A102" s="254"/>
      <c r="B102" s="421"/>
      <c r="C102" s="421"/>
      <c r="D102" s="421"/>
      <c r="E102" s="421"/>
      <c r="F102" s="421"/>
      <c r="G102" s="421"/>
      <c r="H102" s="421"/>
      <c r="I102" s="421"/>
      <c r="J102" s="421"/>
      <c r="K102" s="422"/>
      <c r="L102" s="422"/>
      <c r="M102" s="422"/>
      <c r="N102" s="422"/>
      <c r="O102" s="422"/>
      <c r="P102" s="422"/>
      <c r="Q102" s="422"/>
      <c r="R102" s="422"/>
      <c r="S102" s="423"/>
      <c r="T102" s="254"/>
      <c r="U102" s="254"/>
    </row>
    <row r="103" spans="1:79" ht="41.25" customHeight="1" outlineLevel="1" x14ac:dyDescent="0.25">
      <c r="A103" s="254"/>
      <c r="B103" s="1537" t="s">
        <v>565</v>
      </c>
      <c r="C103" s="1537"/>
      <c r="D103" s="1188" t="s">
        <v>1054</v>
      </c>
      <c r="E103" s="424"/>
      <c r="F103" s="424"/>
      <c r="G103" s="424"/>
      <c r="H103" s="424"/>
      <c r="I103" s="424"/>
      <c r="J103" s="424"/>
      <c r="K103" s="425"/>
      <c r="L103" s="425"/>
      <c r="M103" s="425"/>
      <c r="N103" s="425"/>
      <c r="O103" s="425"/>
      <c r="P103" s="425"/>
      <c r="Q103" s="425"/>
      <c r="R103" s="425"/>
      <c r="S103" s="423"/>
      <c r="T103" s="254"/>
      <c r="U103" s="254"/>
      <c r="V103" s="255"/>
      <c r="W103" s="255"/>
      <c r="X103" s="255"/>
      <c r="Y103" s="255"/>
      <c r="Z103" s="255"/>
      <c r="AA103" s="255"/>
      <c r="AB103" s="255"/>
      <c r="AC103" s="255"/>
      <c r="AD103" s="255"/>
      <c r="AE103" s="255"/>
      <c r="AF103" s="255"/>
      <c r="AG103" s="255"/>
      <c r="AH103" s="255"/>
      <c r="AI103" s="255"/>
      <c r="AJ103" s="255"/>
      <c r="AK103" s="255"/>
      <c r="AL103" s="255"/>
      <c r="AM103" s="255"/>
      <c r="AN103" s="255"/>
      <c r="AO103" s="255"/>
      <c r="AP103" s="255"/>
      <c r="AQ103" s="255"/>
      <c r="AR103" s="255"/>
      <c r="AS103" s="255"/>
      <c r="AT103" s="255"/>
      <c r="AU103" s="255"/>
      <c r="AV103" s="255"/>
      <c r="AW103" s="255"/>
      <c r="AX103" s="255"/>
      <c r="AY103" s="255"/>
      <c r="AZ103" s="255"/>
      <c r="BA103" s="255"/>
      <c r="BB103" s="255"/>
      <c r="BC103" s="255"/>
      <c r="BD103" s="255"/>
      <c r="BE103" s="255"/>
      <c r="BF103" s="255"/>
      <c r="BG103" s="255"/>
      <c r="BH103" s="255"/>
      <c r="BI103" s="255"/>
      <c r="BJ103" s="255"/>
      <c r="BK103" s="255"/>
      <c r="BL103" s="255"/>
      <c r="BM103" s="255"/>
      <c r="BN103" s="255"/>
      <c r="BO103" s="255"/>
      <c r="BP103" s="255"/>
      <c r="BQ103" s="255"/>
      <c r="BR103" s="255"/>
      <c r="BS103" s="255"/>
      <c r="BT103" s="255"/>
      <c r="BU103" s="255"/>
      <c r="BV103" s="255"/>
      <c r="BW103" s="255"/>
      <c r="BX103" s="255"/>
      <c r="BY103" s="255"/>
      <c r="BZ103" s="255"/>
      <c r="CA103" s="255"/>
    </row>
    <row r="104" spans="1:79" ht="18" customHeight="1" outlineLevel="1" x14ac:dyDescent="0.25">
      <c r="A104" s="254"/>
      <c r="B104" s="1516" t="s">
        <v>566</v>
      </c>
      <c r="C104" s="1516"/>
      <c r="D104" s="1198"/>
      <c r="E104" s="351"/>
      <c r="F104" s="424"/>
      <c r="G104" s="424"/>
      <c r="H104" s="424"/>
      <c r="I104" s="424"/>
      <c r="J104" s="424"/>
      <c r="K104" s="425"/>
      <c r="L104" s="425"/>
      <c r="M104" s="425"/>
      <c r="N104" s="425"/>
      <c r="O104" s="425"/>
      <c r="P104" s="425"/>
      <c r="Q104" s="425"/>
      <c r="R104" s="425"/>
      <c r="S104" s="423"/>
      <c r="T104" s="254"/>
      <c r="U104" s="254"/>
      <c r="V104" s="255"/>
      <c r="W104" s="255"/>
      <c r="X104" s="255"/>
      <c r="Y104" s="255"/>
      <c r="Z104" s="255"/>
      <c r="AA104" s="255"/>
      <c r="AB104" s="255"/>
      <c r="AC104" s="255"/>
      <c r="AD104" s="255"/>
      <c r="AE104" s="255"/>
      <c r="AF104" s="255"/>
      <c r="AG104" s="255"/>
      <c r="AH104" s="255"/>
      <c r="AI104" s="255"/>
      <c r="AJ104" s="255"/>
      <c r="AK104" s="255"/>
      <c r="AL104" s="255"/>
      <c r="AM104" s="255"/>
      <c r="AN104" s="255"/>
      <c r="AO104" s="255"/>
      <c r="AP104" s="255"/>
      <c r="AQ104" s="255"/>
      <c r="AR104" s="255"/>
      <c r="AS104" s="255"/>
      <c r="AT104" s="255"/>
      <c r="AU104" s="255"/>
      <c r="AV104" s="255"/>
      <c r="AW104" s="255"/>
      <c r="AX104" s="255"/>
      <c r="AY104" s="255"/>
      <c r="AZ104" s="255"/>
      <c r="BA104" s="255"/>
      <c r="BB104" s="255"/>
      <c r="BC104" s="255"/>
      <c r="BD104" s="255"/>
      <c r="BE104" s="255"/>
      <c r="BF104" s="255"/>
      <c r="BG104" s="255"/>
      <c r="BH104" s="255"/>
      <c r="BI104" s="255"/>
      <c r="BJ104" s="255"/>
      <c r="BK104" s="255"/>
      <c r="BL104" s="255"/>
      <c r="BM104" s="255"/>
      <c r="BN104" s="255"/>
      <c r="BO104" s="255"/>
      <c r="BP104" s="255"/>
      <c r="BQ104" s="255"/>
      <c r="BR104" s="255"/>
      <c r="BS104" s="255"/>
      <c r="BT104" s="255"/>
      <c r="BU104" s="255"/>
      <c r="BV104" s="255"/>
      <c r="BW104" s="255"/>
      <c r="BX104" s="255"/>
      <c r="BY104" s="255"/>
      <c r="BZ104" s="255"/>
      <c r="CA104" s="255"/>
    </row>
    <row r="105" spans="1:79" ht="18" customHeight="1" outlineLevel="1" x14ac:dyDescent="0.25">
      <c r="A105" s="254"/>
      <c r="B105" s="1508" t="s">
        <v>567</v>
      </c>
      <c r="C105" s="1508"/>
      <c r="D105" s="1198"/>
      <c r="E105" s="424"/>
      <c r="F105" s="424"/>
      <c r="G105" s="424"/>
      <c r="H105" s="424"/>
      <c r="I105" s="424"/>
      <c r="J105" s="424"/>
      <c r="K105" s="425"/>
      <c r="L105" s="425"/>
      <c r="M105" s="425"/>
      <c r="N105" s="425"/>
      <c r="O105" s="425"/>
      <c r="P105" s="425"/>
      <c r="Q105" s="425"/>
      <c r="R105" s="425"/>
      <c r="S105" s="423"/>
      <c r="T105" s="426"/>
      <c r="U105" s="426"/>
      <c r="V105" s="255"/>
      <c r="W105" s="255"/>
      <c r="X105" s="255"/>
      <c r="Y105" s="255"/>
      <c r="Z105" s="255"/>
      <c r="AA105" s="255"/>
      <c r="AB105" s="255"/>
      <c r="AC105" s="255"/>
      <c r="AD105" s="255"/>
      <c r="AE105" s="255"/>
      <c r="AF105" s="255"/>
      <c r="AG105" s="255"/>
      <c r="AH105" s="255"/>
      <c r="AI105" s="255"/>
      <c r="AJ105" s="255"/>
      <c r="AK105" s="255"/>
      <c r="AL105" s="255"/>
      <c r="AM105" s="255"/>
      <c r="AN105" s="255"/>
      <c r="AO105" s="255"/>
      <c r="AP105" s="255"/>
      <c r="AQ105" s="255"/>
      <c r="AR105" s="255"/>
      <c r="AS105" s="255"/>
      <c r="AT105" s="255"/>
      <c r="AU105" s="255"/>
      <c r="AV105" s="255"/>
      <c r="AW105" s="255"/>
      <c r="AX105" s="255"/>
      <c r="AY105" s="255"/>
      <c r="AZ105" s="255"/>
      <c r="BA105" s="255"/>
      <c r="BB105" s="255"/>
      <c r="BC105" s="255"/>
      <c r="BD105" s="255"/>
      <c r="BE105" s="255"/>
      <c r="BF105" s="255"/>
      <c r="BG105" s="255"/>
      <c r="BH105" s="255"/>
      <c r="BI105" s="255"/>
      <c r="BJ105" s="255"/>
      <c r="BK105" s="255"/>
      <c r="BL105" s="255"/>
      <c r="BM105" s="255"/>
      <c r="BN105" s="255"/>
      <c r="BO105" s="255"/>
      <c r="BP105" s="255"/>
      <c r="BQ105" s="255"/>
      <c r="BR105" s="255"/>
      <c r="BS105" s="255"/>
      <c r="BT105" s="255"/>
      <c r="BU105" s="255"/>
      <c r="BV105" s="255"/>
      <c r="BW105" s="255"/>
      <c r="BX105" s="255"/>
      <c r="BY105" s="255"/>
      <c r="BZ105" s="255"/>
      <c r="CA105" s="255"/>
    </row>
    <row r="106" spans="1:79" ht="18" customHeight="1" outlineLevel="1" x14ac:dyDescent="0.25">
      <c r="A106" s="254"/>
      <c r="B106" s="1508" t="s">
        <v>568</v>
      </c>
      <c r="C106" s="1508"/>
      <c r="D106" s="1198"/>
      <c r="E106" s="424"/>
      <c r="F106" s="424"/>
      <c r="G106" s="424"/>
      <c r="H106" s="424"/>
      <c r="I106" s="424"/>
      <c r="J106" s="424"/>
      <c r="K106" s="425"/>
      <c r="L106" s="425"/>
      <c r="M106" s="425"/>
      <c r="N106" s="425"/>
      <c r="O106" s="425"/>
      <c r="P106" s="425"/>
      <c r="Q106" s="425"/>
      <c r="R106" s="425"/>
      <c r="S106" s="423"/>
      <c r="T106" s="426"/>
      <c r="U106" s="426"/>
      <c r="V106" s="255"/>
      <c r="W106" s="255"/>
      <c r="X106" s="255"/>
      <c r="Y106" s="255"/>
      <c r="Z106" s="255"/>
      <c r="AA106" s="255"/>
      <c r="AB106" s="255"/>
      <c r="AC106" s="255"/>
      <c r="AD106" s="255"/>
      <c r="AE106" s="255"/>
      <c r="AF106" s="255"/>
      <c r="AG106" s="255"/>
      <c r="AH106" s="255"/>
      <c r="AI106" s="255"/>
      <c r="AJ106" s="255"/>
      <c r="AK106" s="255"/>
      <c r="AL106" s="255"/>
      <c r="AM106" s="255"/>
      <c r="AN106" s="255"/>
      <c r="AO106" s="255"/>
      <c r="AP106" s="255"/>
      <c r="AQ106" s="255"/>
      <c r="AR106" s="255"/>
      <c r="AS106" s="255"/>
      <c r="AT106" s="255"/>
      <c r="AU106" s="255"/>
      <c r="AV106" s="255"/>
      <c r="AW106" s="255"/>
      <c r="AX106" s="255"/>
      <c r="AY106" s="255"/>
      <c r="AZ106" s="255"/>
      <c r="BA106" s="255"/>
      <c r="BB106" s="255"/>
      <c r="BC106" s="255"/>
      <c r="BD106" s="255"/>
      <c r="BE106" s="255"/>
      <c r="BF106" s="255"/>
      <c r="BG106" s="255"/>
      <c r="BH106" s="255"/>
      <c r="BI106" s="255"/>
      <c r="BJ106" s="255"/>
      <c r="BK106" s="255"/>
      <c r="BL106" s="255"/>
      <c r="BM106" s="255"/>
      <c r="BN106" s="255"/>
      <c r="BO106" s="255"/>
      <c r="BP106" s="255"/>
      <c r="BQ106" s="255"/>
      <c r="BR106" s="255"/>
      <c r="BS106" s="255"/>
      <c r="BT106" s="255"/>
      <c r="BU106" s="255"/>
      <c r="BV106" s="255"/>
      <c r="BW106" s="255"/>
      <c r="BX106" s="255"/>
      <c r="BY106" s="255"/>
      <c r="BZ106" s="255"/>
      <c r="CA106" s="255"/>
    </row>
    <row r="107" spans="1:79" ht="18" customHeight="1" outlineLevel="1" x14ac:dyDescent="0.25">
      <c r="A107" s="254"/>
      <c r="B107" s="427"/>
      <c r="C107" s="428"/>
      <c r="D107" s="414"/>
      <c r="E107" s="421"/>
      <c r="F107" s="421"/>
      <c r="G107" s="421"/>
      <c r="H107" s="421"/>
      <c r="I107" s="421"/>
      <c r="J107" s="421"/>
      <c r="K107" s="422"/>
      <c r="L107" s="422"/>
      <c r="M107" s="422"/>
      <c r="N107" s="422"/>
      <c r="O107" s="422"/>
      <c r="P107" s="422"/>
      <c r="Q107" s="422"/>
      <c r="R107" s="422"/>
      <c r="S107" s="423"/>
      <c r="T107" s="426"/>
      <c r="U107" s="426"/>
      <c r="V107" s="255"/>
      <c r="W107" s="255"/>
      <c r="X107" s="255"/>
      <c r="Y107" s="255"/>
      <c r="Z107" s="255"/>
      <c r="AA107" s="255"/>
      <c r="AB107" s="255"/>
      <c r="AC107" s="255"/>
      <c r="AD107" s="255"/>
      <c r="AE107" s="255"/>
      <c r="AF107" s="255"/>
      <c r="AG107" s="255"/>
      <c r="AH107" s="255"/>
      <c r="AI107" s="255"/>
      <c r="AJ107" s="255"/>
      <c r="AK107" s="255"/>
      <c r="AL107" s="255"/>
      <c r="AM107" s="255"/>
      <c r="AN107" s="255"/>
      <c r="AO107" s="255"/>
      <c r="AP107" s="255"/>
      <c r="AQ107" s="255"/>
      <c r="AR107" s="255"/>
      <c r="AS107" s="255"/>
      <c r="AT107" s="255"/>
      <c r="AU107" s="255"/>
      <c r="AV107" s="255"/>
      <c r="AW107" s="255"/>
      <c r="AX107" s="255"/>
      <c r="AY107" s="255"/>
      <c r="AZ107" s="255"/>
      <c r="BA107" s="255"/>
      <c r="BB107" s="255"/>
      <c r="BC107" s="255"/>
      <c r="BD107" s="255"/>
      <c r="BE107" s="255"/>
      <c r="BF107" s="255"/>
      <c r="BG107" s="255"/>
      <c r="BH107" s="255"/>
      <c r="BI107" s="255"/>
      <c r="BJ107" s="255"/>
      <c r="BK107" s="255"/>
      <c r="BL107" s="255"/>
      <c r="BM107" s="255"/>
      <c r="BN107" s="255"/>
      <c r="BO107" s="255"/>
      <c r="BP107" s="255"/>
      <c r="BQ107" s="255"/>
      <c r="BR107" s="255"/>
      <c r="BS107" s="255"/>
      <c r="BT107" s="255"/>
      <c r="BU107" s="255"/>
      <c r="BV107" s="255"/>
      <c r="BW107" s="255"/>
      <c r="BX107" s="255"/>
      <c r="BY107" s="255"/>
      <c r="BZ107" s="255"/>
      <c r="CA107" s="255"/>
    </row>
    <row r="108" spans="1:79" ht="18" customHeight="1" x14ac:dyDescent="0.25">
      <c r="A108" s="254"/>
      <c r="B108" s="427"/>
      <c r="C108" s="428"/>
      <c r="D108" s="414"/>
      <c r="E108" s="421"/>
      <c r="F108" s="421"/>
      <c r="G108" s="421"/>
      <c r="H108" s="421"/>
      <c r="I108" s="421"/>
      <c r="J108" s="421"/>
      <c r="K108" s="422"/>
      <c r="L108" s="422"/>
      <c r="M108" s="422"/>
      <c r="N108" s="422"/>
      <c r="O108" s="422"/>
      <c r="P108" s="422"/>
      <c r="Q108" s="422"/>
      <c r="R108" s="422"/>
      <c r="S108" s="423"/>
      <c r="T108" s="429"/>
      <c r="U108" s="429"/>
      <c r="V108" s="255"/>
      <c r="W108" s="255"/>
      <c r="X108" s="255"/>
      <c r="Y108" s="255"/>
      <c r="Z108" s="255"/>
      <c r="AA108" s="255"/>
      <c r="AB108" s="255"/>
      <c r="AC108" s="255"/>
      <c r="AD108" s="255"/>
      <c r="AE108" s="255"/>
      <c r="AF108" s="255"/>
      <c r="AG108" s="255"/>
      <c r="AH108" s="255"/>
      <c r="AI108" s="255"/>
      <c r="AJ108" s="255"/>
      <c r="AK108" s="255"/>
      <c r="AL108" s="255"/>
      <c r="AM108" s="255"/>
      <c r="AN108" s="255"/>
      <c r="AO108" s="255"/>
      <c r="AP108" s="255"/>
      <c r="AQ108" s="255"/>
      <c r="AR108" s="255"/>
      <c r="AS108" s="255"/>
      <c r="AT108" s="255"/>
      <c r="AU108" s="255"/>
      <c r="AV108" s="255"/>
      <c r="AW108" s="255"/>
      <c r="AX108" s="255"/>
      <c r="AY108" s="255"/>
      <c r="AZ108" s="255"/>
      <c r="BA108" s="255"/>
      <c r="BB108" s="255"/>
      <c r="BC108" s="255"/>
      <c r="BD108" s="255"/>
      <c r="BE108" s="255"/>
      <c r="BF108" s="255"/>
      <c r="BG108" s="255"/>
      <c r="BH108" s="255"/>
      <c r="BI108" s="255"/>
      <c r="BJ108" s="255"/>
      <c r="BK108" s="255"/>
      <c r="BL108" s="255"/>
      <c r="BM108" s="255"/>
      <c r="BN108" s="255"/>
      <c r="BO108" s="255"/>
      <c r="BP108" s="255"/>
      <c r="BQ108" s="255"/>
      <c r="BR108" s="255"/>
      <c r="BS108" s="255"/>
      <c r="BT108" s="255"/>
      <c r="BU108" s="255"/>
      <c r="BV108" s="255"/>
      <c r="BW108" s="255"/>
      <c r="BX108" s="255"/>
      <c r="BY108" s="255"/>
      <c r="BZ108" s="255"/>
      <c r="CA108" s="255"/>
    </row>
    <row r="109" spans="1:79" ht="18" customHeight="1" x14ac:dyDescent="0.25">
      <c r="A109" s="334"/>
      <c r="B109" s="430"/>
      <c r="C109" s="430"/>
      <c r="D109" s="430"/>
      <c r="E109" s="430"/>
      <c r="F109" s="430"/>
      <c r="G109" s="430"/>
      <c r="H109" s="430"/>
      <c r="I109" s="430"/>
      <c r="J109" s="430"/>
      <c r="K109" s="431"/>
      <c r="L109" s="431"/>
      <c r="M109" s="431"/>
      <c r="N109" s="431"/>
      <c r="O109" s="431"/>
      <c r="P109" s="431"/>
      <c r="Q109" s="431"/>
      <c r="R109" s="431"/>
      <c r="S109" s="432"/>
      <c r="T109" s="433"/>
      <c r="U109" s="433"/>
    </row>
    <row r="110" spans="1:79" s="246" customFormat="1" ht="18" customHeight="1" x14ac:dyDescent="0.25">
      <c r="A110" s="244"/>
      <c r="B110" s="434" t="s">
        <v>569</v>
      </c>
      <c r="C110" s="435"/>
      <c r="D110" s="435"/>
      <c r="E110" s="435"/>
      <c r="F110" s="435"/>
      <c r="G110" s="435"/>
      <c r="H110" s="435"/>
      <c r="I110" s="435"/>
      <c r="J110" s="435"/>
      <c r="K110" s="436"/>
      <c r="L110" s="436"/>
      <c r="M110" s="436"/>
      <c r="N110" s="436"/>
      <c r="O110" s="436"/>
      <c r="P110" s="436"/>
      <c r="Q110" s="436"/>
      <c r="R110" s="436"/>
      <c r="S110" s="437"/>
      <c r="T110" s="438"/>
      <c r="U110" s="438"/>
    </row>
    <row r="111" spans="1:79" s="255" customFormat="1" ht="15" customHeight="1" x14ac:dyDescent="0.25">
      <c r="A111" s="254"/>
      <c r="B111" s="421"/>
      <c r="C111" s="421"/>
      <c r="D111" s="421"/>
      <c r="E111" s="421"/>
      <c r="F111" s="421"/>
      <c r="G111" s="421"/>
      <c r="H111" s="421"/>
      <c r="I111" s="421"/>
      <c r="J111" s="421"/>
      <c r="K111" s="422"/>
      <c r="L111" s="422"/>
      <c r="M111" s="422"/>
      <c r="N111" s="422"/>
      <c r="O111" s="422"/>
      <c r="P111" s="422"/>
      <c r="Q111" s="422"/>
      <c r="R111" s="422"/>
      <c r="S111" s="423"/>
      <c r="T111" s="429"/>
      <c r="U111" s="429"/>
    </row>
    <row r="112" spans="1:79" s="441" customFormat="1" ht="17.25" customHeight="1" x14ac:dyDescent="0.2">
      <c r="A112" s="426"/>
      <c r="B112" s="1425" t="s">
        <v>503</v>
      </c>
      <c r="C112" s="1425"/>
      <c r="D112" s="1518" t="s">
        <v>1064</v>
      </c>
      <c r="E112" s="1518"/>
      <c r="F112" s="1518"/>
      <c r="G112" s="1518"/>
      <c r="H112" s="1518"/>
      <c r="I112" s="1518"/>
      <c r="J112" s="1518"/>
      <c r="K112" s="1518"/>
      <c r="L112" s="1518"/>
      <c r="M112" s="1518"/>
      <c r="N112" s="1518"/>
      <c r="O112" s="1518"/>
      <c r="P112" s="1518"/>
      <c r="Q112" s="1518"/>
      <c r="R112" s="1518"/>
      <c r="S112" s="1518"/>
      <c r="T112" s="439"/>
      <c r="U112" s="439"/>
      <c r="V112" s="440"/>
      <c r="W112" s="440"/>
      <c r="X112" s="440"/>
      <c r="Y112" s="440"/>
      <c r="Z112" s="440"/>
      <c r="AA112" s="440"/>
      <c r="AB112" s="440"/>
      <c r="AC112" s="440"/>
      <c r="AD112" s="440"/>
      <c r="AE112" s="440"/>
      <c r="AF112" s="264"/>
      <c r="AG112" s="264"/>
      <c r="AH112" s="264"/>
      <c r="AI112" s="264"/>
      <c r="AJ112" s="264"/>
      <c r="AK112" s="264"/>
      <c r="AL112" s="264"/>
      <c r="AM112" s="264"/>
      <c r="AN112" s="264"/>
      <c r="AO112" s="264"/>
      <c r="AP112" s="264"/>
      <c r="AQ112" s="264"/>
      <c r="AR112" s="264"/>
      <c r="AS112" s="264"/>
      <c r="AT112" s="264"/>
      <c r="AU112" s="264"/>
      <c r="AV112" s="264"/>
      <c r="AW112" s="264"/>
      <c r="AX112" s="264"/>
      <c r="AY112" s="264"/>
      <c r="AZ112" s="264"/>
      <c r="BA112" s="264"/>
      <c r="BB112" s="264"/>
      <c r="BC112" s="264"/>
      <c r="BD112" s="264"/>
      <c r="BE112" s="264"/>
      <c r="BF112" s="264"/>
      <c r="BG112" s="264"/>
      <c r="BH112" s="264"/>
      <c r="BI112" s="264"/>
      <c r="BJ112" s="264"/>
      <c r="BK112" s="264"/>
      <c r="BL112" s="264"/>
      <c r="BM112" s="264"/>
      <c r="BN112" s="264"/>
      <c r="BO112" s="264"/>
      <c r="BP112" s="264"/>
      <c r="BQ112" s="264"/>
      <c r="BR112" s="264"/>
      <c r="BS112" s="264"/>
      <c r="BT112" s="264"/>
      <c r="BU112" s="264"/>
      <c r="BV112" s="264"/>
      <c r="BW112" s="264"/>
      <c r="BX112" s="264"/>
      <c r="BY112" s="264"/>
      <c r="BZ112" s="264"/>
      <c r="CA112" s="264"/>
    </row>
    <row r="113" spans="1:79" s="441" customFormat="1" ht="13.5" customHeight="1" x14ac:dyDescent="0.2">
      <c r="A113" s="426"/>
      <c r="B113" s="1425"/>
      <c r="C113" s="1425"/>
      <c r="D113" s="1425" t="s">
        <v>504</v>
      </c>
      <c r="E113" s="1425" t="s">
        <v>505</v>
      </c>
      <c r="F113" s="1425" t="s">
        <v>554</v>
      </c>
      <c r="G113" s="1425"/>
      <c r="H113" s="1425"/>
      <c r="I113" s="1425"/>
      <c r="J113" s="1425"/>
      <c r="K113" s="1425"/>
      <c r="L113" s="1425"/>
      <c r="M113" s="1425"/>
      <c r="N113" s="1531" t="s">
        <v>507</v>
      </c>
      <c r="O113" s="1532"/>
      <c r="P113" s="1532"/>
      <c r="Q113" s="1532"/>
      <c r="R113" s="1533"/>
      <c r="S113" s="1518" t="s">
        <v>451</v>
      </c>
      <c r="T113" s="439"/>
      <c r="U113" s="439"/>
      <c r="V113" s="440"/>
      <c r="W113" s="440"/>
      <c r="X113" s="440"/>
      <c r="Y113" s="440"/>
      <c r="Z113" s="440"/>
      <c r="AA113" s="440"/>
      <c r="AB113" s="440"/>
      <c r="AC113" s="440"/>
      <c r="AD113" s="440"/>
      <c r="AE113" s="440"/>
      <c r="AF113" s="264"/>
      <c r="AG113" s="264"/>
      <c r="AH113" s="264"/>
      <c r="AI113" s="264"/>
      <c r="AJ113" s="264"/>
      <c r="AK113" s="264"/>
      <c r="AL113" s="264"/>
      <c r="AM113" s="264"/>
      <c r="AN113" s="264"/>
      <c r="AO113" s="264"/>
      <c r="AP113" s="264"/>
      <c r="AQ113" s="264"/>
      <c r="AR113" s="264"/>
      <c r="AS113" s="264"/>
      <c r="AT113" s="264"/>
      <c r="AU113" s="264"/>
      <c r="AV113" s="264"/>
      <c r="AW113" s="264"/>
      <c r="AX113" s="264"/>
      <c r="AY113" s="264"/>
      <c r="AZ113" s="264"/>
      <c r="BA113" s="264"/>
      <c r="BB113" s="264"/>
      <c r="BC113" s="264"/>
      <c r="BD113" s="264"/>
      <c r="BE113" s="264"/>
      <c r="BF113" s="264"/>
      <c r="BG113" s="264"/>
      <c r="BH113" s="264"/>
      <c r="BI113" s="264"/>
      <c r="BJ113" s="264"/>
      <c r="BK113" s="264"/>
      <c r="BL113" s="264"/>
      <c r="BM113" s="264"/>
      <c r="BN113" s="264"/>
      <c r="BO113" s="264"/>
      <c r="BP113" s="264"/>
      <c r="BQ113" s="264"/>
      <c r="BR113" s="264"/>
      <c r="BS113" s="264"/>
      <c r="BT113" s="264"/>
      <c r="BU113" s="264"/>
      <c r="BV113" s="264"/>
      <c r="BW113" s="264"/>
      <c r="BX113" s="264"/>
      <c r="BY113" s="264"/>
      <c r="BZ113" s="264"/>
      <c r="CA113" s="264"/>
    </row>
    <row r="114" spans="1:79" s="441" customFormat="1" ht="52.5" customHeight="1" x14ac:dyDescent="0.2">
      <c r="A114" s="426"/>
      <c r="B114" s="1425"/>
      <c r="C114" s="1425"/>
      <c r="D114" s="1425"/>
      <c r="E114" s="1425"/>
      <c r="F114" s="1188" t="s">
        <v>508</v>
      </c>
      <c r="G114" s="1188" t="s">
        <v>509</v>
      </c>
      <c r="H114" s="1188" t="s">
        <v>510</v>
      </c>
      <c r="I114" s="1188" t="s">
        <v>511</v>
      </c>
      <c r="J114" s="1188" t="s">
        <v>563</v>
      </c>
      <c r="K114" s="1188" t="s">
        <v>512</v>
      </c>
      <c r="L114" s="1188" t="s">
        <v>513</v>
      </c>
      <c r="M114" s="1188" t="s">
        <v>514</v>
      </c>
      <c r="N114" s="1220" t="s">
        <v>515</v>
      </c>
      <c r="O114" s="1220" t="s">
        <v>516</v>
      </c>
      <c r="P114" s="1220" t="s">
        <v>517</v>
      </c>
      <c r="Q114" s="1220" t="s">
        <v>518</v>
      </c>
      <c r="R114" s="1220" t="s">
        <v>519</v>
      </c>
      <c r="S114" s="1518"/>
      <c r="T114" s="439"/>
      <c r="U114" s="439"/>
      <c r="V114" s="440"/>
      <c r="W114" s="440"/>
      <c r="X114" s="440"/>
      <c r="Y114" s="440"/>
      <c r="Z114" s="440"/>
      <c r="AA114" s="440"/>
      <c r="AB114" s="440"/>
      <c r="AC114" s="440"/>
      <c r="AD114" s="440"/>
      <c r="AE114" s="440"/>
      <c r="AF114" s="264"/>
      <c r="AG114" s="264"/>
      <c r="AH114" s="264"/>
      <c r="AI114" s="264"/>
      <c r="AJ114" s="264"/>
      <c r="AK114" s="264"/>
      <c r="AL114" s="264"/>
      <c r="AM114" s="264"/>
      <c r="AN114" s="264"/>
      <c r="AO114" s="264"/>
      <c r="AP114" s="264"/>
      <c r="AQ114" s="264"/>
      <c r="AR114" s="264"/>
      <c r="AS114" s="264"/>
      <c r="AT114" s="264"/>
      <c r="AU114" s="264"/>
      <c r="AV114" s="264"/>
      <c r="AW114" s="264"/>
      <c r="AX114" s="264"/>
      <c r="AY114" s="264"/>
      <c r="AZ114" s="264"/>
      <c r="BA114" s="264"/>
      <c r="BB114" s="264"/>
      <c r="BC114" s="264"/>
      <c r="BD114" s="264"/>
      <c r="BE114" s="264"/>
      <c r="BF114" s="264"/>
      <c r="BG114" s="264"/>
      <c r="BH114" s="264"/>
      <c r="BI114" s="264"/>
      <c r="BJ114" s="264"/>
      <c r="BK114" s="264"/>
      <c r="BL114" s="264"/>
      <c r="BM114" s="264"/>
      <c r="BN114" s="264"/>
      <c r="BO114" s="264"/>
      <c r="BP114" s="264"/>
      <c r="BQ114" s="264"/>
      <c r="BR114" s="264"/>
      <c r="BS114" s="264"/>
      <c r="BT114" s="264"/>
      <c r="BU114" s="264"/>
      <c r="BV114" s="264"/>
      <c r="BW114" s="264"/>
      <c r="BX114" s="264"/>
      <c r="BY114" s="264"/>
      <c r="BZ114" s="264"/>
      <c r="CA114" s="264"/>
    </row>
    <row r="115" spans="1:79" s="443" customFormat="1" ht="15" customHeight="1" x14ac:dyDescent="0.2">
      <c r="A115" s="429"/>
      <c r="B115" s="1505" t="s">
        <v>520</v>
      </c>
      <c r="C115" s="1506"/>
      <c r="D115" s="1539" t="s">
        <v>94</v>
      </c>
      <c r="E115" s="1539"/>
      <c r="F115" s="1539"/>
      <c r="G115" s="1539"/>
      <c r="H115" s="1539"/>
      <c r="I115" s="1539"/>
      <c r="J115" s="1539"/>
      <c r="K115" s="1539"/>
      <c r="L115" s="1539"/>
      <c r="M115" s="1539"/>
      <c r="N115" s="1539"/>
      <c r="O115" s="1539"/>
      <c r="P115" s="1539"/>
      <c r="Q115" s="1539"/>
      <c r="R115" s="1539"/>
      <c r="S115" s="1539"/>
      <c r="T115" s="439"/>
      <c r="U115" s="439"/>
      <c r="V115" s="439"/>
      <c r="W115" s="439"/>
      <c r="X115" s="439"/>
      <c r="Y115" s="439"/>
      <c r="Z115" s="439"/>
      <c r="AA115" s="439"/>
      <c r="AB115" s="439"/>
      <c r="AC115" s="439"/>
      <c r="AD115" s="439"/>
      <c r="AE115" s="439"/>
      <c r="AF115" s="442"/>
      <c r="AG115" s="442"/>
      <c r="AH115" s="442"/>
      <c r="AI115" s="442"/>
      <c r="AJ115" s="442"/>
      <c r="AK115" s="442"/>
      <c r="AL115" s="442"/>
      <c r="AM115" s="442"/>
      <c r="AN115" s="442"/>
      <c r="AO115" s="442"/>
      <c r="AP115" s="442"/>
      <c r="AQ115" s="442"/>
      <c r="AR115" s="442"/>
      <c r="AS115" s="442"/>
      <c r="AT115" s="442"/>
      <c r="AU115" s="442"/>
      <c r="AV115" s="442"/>
      <c r="AW115" s="442"/>
      <c r="AX115" s="442"/>
      <c r="AY115" s="442"/>
      <c r="AZ115" s="442"/>
      <c r="BA115" s="442"/>
      <c r="BB115" s="442"/>
      <c r="BC115" s="442"/>
      <c r="BD115" s="442"/>
      <c r="BE115" s="442"/>
      <c r="BF115" s="442"/>
      <c r="BG115" s="442"/>
      <c r="BH115" s="442"/>
      <c r="BI115" s="442"/>
      <c r="BJ115" s="442"/>
      <c r="BK115" s="442"/>
      <c r="BL115" s="442"/>
      <c r="BM115" s="442"/>
      <c r="BN115" s="442"/>
      <c r="BO115" s="442"/>
      <c r="BP115" s="442"/>
      <c r="BQ115" s="442"/>
      <c r="BR115" s="442"/>
      <c r="BS115" s="442"/>
      <c r="BT115" s="442"/>
      <c r="BU115" s="442"/>
      <c r="BV115" s="442"/>
      <c r="BW115" s="442"/>
      <c r="BX115" s="442"/>
      <c r="BY115" s="442"/>
      <c r="BZ115" s="442"/>
      <c r="CA115" s="442"/>
    </row>
    <row r="116" spans="1:79" s="443" customFormat="1" ht="17.100000000000001" customHeight="1" x14ac:dyDescent="0.2">
      <c r="A116" s="429"/>
      <c r="B116" s="1508" t="s">
        <v>521</v>
      </c>
      <c r="C116" s="1508"/>
      <c r="D116" s="1056">
        <f>D34*D$98</f>
        <v>0</v>
      </c>
      <c r="E116" s="1056">
        <f t="shared" ref="D116:R122" si="6">E34*E$98</f>
        <v>0</v>
      </c>
      <c r="F116" s="1056">
        <f t="shared" si="6"/>
        <v>0</v>
      </c>
      <c r="G116" s="1056">
        <f t="shared" si="6"/>
        <v>0</v>
      </c>
      <c r="H116" s="1056">
        <f t="shared" si="6"/>
        <v>0</v>
      </c>
      <c r="I116" s="1056">
        <f t="shared" si="6"/>
        <v>0</v>
      </c>
      <c r="J116" s="1056">
        <f t="shared" si="6"/>
        <v>0</v>
      </c>
      <c r="K116" s="1056">
        <f t="shared" si="6"/>
        <v>0</v>
      </c>
      <c r="L116" s="1056">
        <f t="shared" si="6"/>
        <v>0</v>
      </c>
      <c r="M116" s="1056">
        <f t="shared" si="6"/>
        <v>0</v>
      </c>
      <c r="N116" s="1056">
        <f t="shared" si="6"/>
        <v>0</v>
      </c>
      <c r="O116" s="1056">
        <f t="shared" si="6"/>
        <v>0</v>
      </c>
      <c r="P116" s="1056">
        <f t="shared" si="6"/>
        <v>0</v>
      </c>
      <c r="Q116" s="1056">
        <f t="shared" si="6"/>
        <v>0</v>
      </c>
      <c r="R116" s="1056">
        <f t="shared" si="6"/>
        <v>0</v>
      </c>
      <c r="S116" s="1057">
        <f>SUM(D116:R116)</f>
        <v>0</v>
      </c>
      <c r="T116" s="439"/>
      <c r="U116" s="439"/>
      <c r="V116" s="439"/>
      <c r="W116" s="439"/>
      <c r="X116" s="439"/>
      <c r="Y116" s="439"/>
      <c r="Z116" s="439"/>
      <c r="AA116" s="439"/>
      <c r="AB116" s="439"/>
      <c r="AC116" s="439"/>
      <c r="AD116" s="439"/>
      <c r="AE116" s="439"/>
      <c r="AF116" s="442"/>
      <c r="AG116" s="442"/>
      <c r="AH116" s="442"/>
      <c r="AI116" s="442"/>
      <c r="AJ116" s="442"/>
      <c r="AK116" s="442"/>
      <c r="AL116" s="442"/>
      <c r="AM116" s="442"/>
      <c r="AN116" s="442"/>
      <c r="AO116" s="442"/>
      <c r="AP116" s="442"/>
      <c r="AQ116" s="442"/>
      <c r="AR116" s="442"/>
      <c r="AS116" s="442"/>
      <c r="AT116" s="442"/>
      <c r="AU116" s="442"/>
      <c r="AV116" s="442"/>
      <c r="AW116" s="442"/>
      <c r="AX116" s="442"/>
      <c r="AY116" s="442"/>
      <c r="AZ116" s="442"/>
      <c r="BA116" s="442"/>
      <c r="BB116" s="442"/>
      <c r="BC116" s="442"/>
      <c r="BD116" s="442"/>
      <c r="BE116" s="442"/>
      <c r="BF116" s="442"/>
      <c r="BG116" s="442"/>
      <c r="BH116" s="442"/>
      <c r="BI116" s="442"/>
      <c r="BJ116" s="442"/>
      <c r="BK116" s="442"/>
      <c r="BL116" s="442"/>
      <c r="BM116" s="442"/>
      <c r="BN116" s="442"/>
      <c r="BO116" s="442"/>
      <c r="BP116" s="442"/>
      <c r="BQ116" s="442"/>
      <c r="BR116" s="442"/>
      <c r="BS116" s="442"/>
      <c r="BT116" s="442"/>
      <c r="BU116" s="442"/>
      <c r="BV116" s="442"/>
      <c r="BW116" s="442"/>
      <c r="BX116" s="442"/>
      <c r="BY116" s="442"/>
      <c r="BZ116" s="442"/>
      <c r="CA116" s="442"/>
    </row>
    <row r="117" spans="1:79" s="443" customFormat="1" ht="17.100000000000001" customHeight="1" x14ac:dyDescent="0.2">
      <c r="A117" s="429"/>
      <c r="B117" s="1509" t="s">
        <v>522</v>
      </c>
      <c r="C117" s="1509"/>
      <c r="D117" s="1056">
        <f t="shared" si="6"/>
        <v>0</v>
      </c>
      <c r="E117" s="1056">
        <f t="shared" si="6"/>
        <v>0</v>
      </c>
      <c r="F117" s="1056">
        <f t="shared" si="6"/>
        <v>0</v>
      </c>
      <c r="G117" s="1056">
        <f t="shared" si="6"/>
        <v>0</v>
      </c>
      <c r="H117" s="1056">
        <f t="shared" si="6"/>
        <v>0</v>
      </c>
      <c r="I117" s="1056">
        <f t="shared" si="6"/>
        <v>0</v>
      </c>
      <c r="J117" s="1056">
        <f t="shared" si="6"/>
        <v>0</v>
      </c>
      <c r="K117" s="1056">
        <f t="shared" si="6"/>
        <v>0</v>
      </c>
      <c r="L117" s="1056">
        <f t="shared" si="6"/>
        <v>0</v>
      </c>
      <c r="M117" s="1056">
        <f t="shared" si="6"/>
        <v>0</v>
      </c>
      <c r="N117" s="1056">
        <f t="shared" si="6"/>
        <v>0</v>
      </c>
      <c r="O117" s="1056">
        <f t="shared" si="6"/>
        <v>0</v>
      </c>
      <c r="P117" s="1056">
        <f t="shared" si="6"/>
        <v>0</v>
      </c>
      <c r="Q117" s="1056">
        <f t="shared" si="6"/>
        <v>0</v>
      </c>
      <c r="R117" s="1056">
        <f t="shared" si="6"/>
        <v>0</v>
      </c>
      <c r="S117" s="1057">
        <f t="shared" ref="S117:S122" si="7">SUM(D117:R117)</f>
        <v>0</v>
      </c>
      <c r="T117" s="439"/>
      <c r="U117" s="439"/>
      <c r="V117" s="439"/>
      <c r="W117" s="439"/>
      <c r="X117" s="439"/>
      <c r="Y117" s="439"/>
      <c r="Z117" s="439"/>
      <c r="AA117" s="439"/>
      <c r="AB117" s="439"/>
      <c r="AC117" s="439"/>
      <c r="AD117" s="439"/>
      <c r="AE117" s="439"/>
      <c r="AF117" s="442"/>
      <c r="AG117" s="442"/>
      <c r="AH117" s="442"/>
      <c r="AI117" s="442"/>
      <c r="AJ117" s="442"/>
      <c r="AK117" s="442"/>
      <c r="AL117" s="442"/>
      <c r="AM117" s="442"/>
      <c r="AN117" s="442"/>
      <c r="AO117" s="442"/>
      <c r="AP117" s="442"/>
      <c r="AQ117" s="442"/>
      <c r="AR117" s="442"/>
      <c r="AS117" s="442"/>
      <c r="AT117" s="442"/>
      <c r="AU117" s="442"/>
      <c r="AV117" s="442"/>
      <c r="AW117" s="442"/>
      <c r="AX117" s="442"/>
      <c r="AY117" s="442"/>
      <c r="AZ117" s="442"/>
      <c r="BA117" s="442"/>
      <c r="BB117" s="442"/>
      <c r="BC117" s="442"/>
      <c r="BD117" s="442"/>
      <c r="BE117" s="442"/>
      <c r="BF117" s="442"/>
      <c r="BG117" s="442"/>
      <c r="BH117" s="442"/>
      <c r="BI117" s="442"/>
      <c r="BJ117" s="442"/>
      <c r="BK117" s="442"/>
      <c r="BL117" s="442"/>
      <c r="BM117" s="442"/>
      <c r="BN117" s="442"/>
      <c r="BO117" s="442"/>
      <c r="BP117" s="442"/>
      <c r="BQ117" s="442"/>
      <c r="BR117" s="442"/>
      <c r="BS117" s="442"/>
      <c r="BT117" s="442"/>
      <c r="BU117" s="442"/>
      <c r="BV117" s="442"/>
      <c r="BW117" s="442"/>
      <c r="BX117" s="442"/>
      <c r="BY117" s="442"/>
      <c r="BZ117" s="442"/>
      <c r="CA117" s="442"/>
    </row>
    <row r="118" spans="1:79" s="443" customFormat="1" ht="17.100000000000001" customHeight="1" x14ac:dyDescent="0.2">
      <c r="A118" s="429"/>
      <c r="B118" s="1508" t="s">
        <v>523</v>
      </c>
      <c r="C118" s="1508"/>
      <c r="D118" s="1056">
        <f t="shared" si="6"/>
        <v>0</v>
      </c>
      <c r="E118" s="1056">
        <f t="shared" si="6"/>
        <v>0</v>
      </c>
      <c r="F118" s="1056">
        <f t="shared" si="6"/>
        <v>0</v>
      </c>
      <c r="G118" s="1056">
        <f t="shared" si="6"/>
        <v>0</v>
      </c>
      <c r="H118" s="1056">
        <f t="shared" si="6"/>
        <v>0</v>
      </c>
      <c r="I118" s="1056">
        <f t="shared" si="6"/>
        <v>0</v>
      </c>
      <c r="J118" s="1056">
        <f t="shared" si="6"/>
        <v>0</v>
      </c>
      <c r="K118" s="1056">
        <f t="shared" si="6"/>
        <v>0</v>
      </c>
      <c r="L118" s="1056">
        <f t="shared" si="6"/>
        <v>0</v>
      </c>
      <c r="M118" s="1056">
        <f t="shared" si="6"/>
        <v>0</v>
      </c>
      <c r="N118" s="1056">
        <f t="shared" si="6"/>
        <v>0</v>
      </c>
      <c r="O118" s="1056">
        <f t="shared" si="6"/>
        <v>0</v>
      </c>
      <c r="P118" s="1056">
        <f t="shared" si="6"/>
        <v>0</v>
      </c>
      <c r="Q118" s="1056">
        <f t="shared" si="6"/>
        <v>0</v>
      </c>
      <c r="R118" s="1056">
        <f t="shared" si="6"/>
        <v>0</v>
      </c>
      <c r="S118" s="1057">
        <f t="shared" si="7"/>
        <v>0</v>
      </c>
      <c r="T118" s="439"/>
      <c r="U118" s="439"/>
      <c r="V118" s="439"/>
      <c r="W118" s="439"/>
      <c r="X118" s="439"/>
      <c r="Y118" s="439"/>
      <c r="Z118" s="439"/>
      <c r="AA118" s="439"/>
      <c r="AB118" s="439"/>
      <c r="AC118" s="439"/>
      <c r="AD118" s="439"/>
      <c r="AE118" s="439"/>
      <c r="AF118" s="442"/>
      <c r="AG118" s="442"/>
      <c r="AH118" s="442"/>
      <c r="AI118" s="442"/>
      <c r="AJ118" s="442"/>
      <c r="AK118" s="442"/>
      <c r="AL118" s="442"/>
      <c r="AM118" s="442"/>
      <c r="AN118" s="442"/>
      <c r="AO118" s="442"/>
      <c r="AP118" s="442"/>
      <c r="AQ118" s="442"/>
      <c r="AR118" s="442"/>
      <c r="AS118" s="442"/>
      <c r="AT118" s="442"/>
      <c r="AU118" s="442"/>
      <c r="AV118" s="442"/>
      <c r="AW118" s="442"/>
      <c r="AX118" s="442"/>
      <c r="AY118" s="442"/>
      <c r="AZ118" s="442"/>
      <c r="BA118" s="442"/>
      <c r="BB118" s="442"/>
      <c r="BC118" s="442"/>
      <c r="BD118" s="442"/>
      <c r="BE118" s="442"/>
      <c r="BF118" s="442"/>
      <c r="BG118" s="442"/>
      <c r="BH118" s="442"/>
      <c r="BI118" s="442"/>
      <c r="BJ118" s="442"/>
      <c r="BK118" s="442"/>
      <c r="BL118" s="442"/>
      <c r="BM118" s="442"/>
      <c r="BN118" s="442"/>
      <c r="BO118" s="442"/>
      <c r="BP118" s="442"/>
      <c r="BQ118" s="442"/>
      <c r="BR118" s="442"/>
      <c r="BS118" s="442"/>
      <c r="BT118" s="442"/>
      <c r="BU118" s="442"/>
      <c r="BV118" s="442"/>
      <c r="BW118" s="442"/>
      <c r="BX118" s="442"/>
      <c r="BY118" s="442"/>
      <c r="BZ118" s="442"/>
      <c r="CA118" s="442"/>
    </row>
    <row r="119" spans="1:79" s="443" customFormat="1" ht="17.100000000000001" customHeight="1" x14ac:dyDescent="0.2">
      <c r="A119" s="429"/>
      <c r="B119" s="1508" t="s">
        <v>524</v>
      </c>
      <c r="C119" s="1508"/>
      <c r="D119" s="1056">
        <f t="shared" si="6"/>
        <v>0</v>
      </c>
      <c r="E119" s="1056">
        <f t="shared" si="6"/>
        <v>0</v>
      </c>
      <c r="F119" s="1056">
        <f t="shared" si="6"/>
        <v>0</v>
      </c>
      <c r="G119" s="1056">
        <f t="shared" si="6"/>
        <v>0</v>
      </c>
      <c r="H119" s="1056">
        <f t="shared" si="6"/>
        <v>0</v>
      </c>
      <c r="I119" s="1056">
        <f t="shared" si="6"/>
        <v>0</v>
      </c>
      <c r="J119" s="1056">
        <f t="shared" si="6"/>
        <v>0</v>
      </c>
      <c r="K119" s="1056">
        <f t="shared" si="6"/>
        <v>0</v>
      </c>
      <c r="L119" s="1056">
        <f t="shared" si="6"/>
        <v>0</v>
      </c>
      <c r="M119" s="1056">
        <f t="shared" si="6"/>
        <v>0</v>
      </c>
      <c r="N119" s="1056">
        <f t="shared" si="6"/>
        <v>0</v>
      </c>
      <c r="O119" s="1056">
        <f t="shared" si="6"/>
        <v>0</v>
      </c>
      <c r="P119" s="1056">
        <f t="shared" si="6"/>
        <v>0</v>
      </c>
      <c r="Q119" s="1056">
        <f t="shared" si="6"/>
        <v>0</v>
      </c>
      <c r="R119" s="1056">
        <f t="shared" si="6"/>
        <v>0</v>
      </c>
      <c r="S119" s="1057">
        <f t="shared" si="7"/>
        <v>0</v>
      </c>
      <c r="T119" s="439"/>
      <c r="U119" s="439"/>
      <c r="V119" s="439"/>
      <c r="W119" s="439"/>
      <c r="X119" s="439"/>
      <c r="Y119" s="439"/>
      <c r="Z119" s="439"/>
      <c r="AA119" s="439"/>
      <c r="AB119" s="439"/>
      <c r="AC119" s="439"/>
      <c r="AD119" s="439"/>
      <c r="AE119" s="439"/>
      <c r="AF119" s="442"/>
      <c r="AG119" s="442"/>
      <c r="AH119" s="442"/>
      <c r="AI119" s="442"/>
      <c r="AJ119" s="442"/>
      <c r="AK119" s="442"/>
      <c r="AL119" s="442"/>
      <c r="AM119" s="442"/>
      <c r="AN119" s="442"/>
      <c r="AO119" s="442"/>
      <c r="AP119" s="442"/>
      <c r="AQ119" s="442"/>
      <c r="AR119" s="442"/>
      <c r="AS119" s="442"/>
      <c r="AT119" s="442"/>
      <c r="AU119" s="442"/>
      <c r="AV119" s="442"/>
      <c r="AW119" s="442"/>
      <c r="AX119" s="442"/>
      <c r="AY119" s="442"/>
      <c r="AZ119" s="442"/>
      <c r="BA119" s="442"/>
      <c r="BB119" s="442"/>
      <c r="BC119" s="442"/>
      <c r="BD119" s="442"/>
      <c r="BE119" s="442"/>
      <c r="BF119" s="442"/>
      <c r="BG119" s="442"/>
      <c r="BH119" s="442"/>
      <c r="BI119" s="442"/>
      <c r="BJ119" s="442"/>
      <c r="BK119" s="442"/>
      <c r="BL119" s="442"/>
      <c r="BM119" s="442"/>
      <c r="BN119" s="442"/>
      <c r="BO119" s="442"/>
      <c r="BP119" s="442"/>
      <c r="BQ119" s="442"/>
      <c r="BR119" s="442"/>
      <c r="BS119" s="442"/>
      <c r="BT119" s="442"/>
      <c r="BU119" s="442"/>
      <c r="BV119" s="442"/>
      <c r="BW119" s="442"/>
      <c r="BX119" s="442"/>
      <c r="BY119" s="442"/>
      <c r="BZ119" s="442"/>
      <c r="CA119" s="442"/>
    </row>
    <row r="120" spans="1:79" s="443" customFormat="1" ht="16.5" customHeight="1" x14ac:dyDescent="0.2">
      <c r="A120" s="429"/>
      <c r="B120" s="1509" t="s">
        <v>525</v>
      </c>
      <c r="C120" s="1194" t="s">
        <v>526</v>
      </c>
      <c r="D120" s="1056">
        <f t="shared" si="6"/>
        <v>0</v>
      </c>
      <c r="E120" s="1056">
        <f t="shared" si="6"/>
        <v>0</v>
      </c>
      <c r="F120" s="1056">
        <f t="shared" si="6"/>
        <v>0</v>
      </c>
      <c r="G120" s="1056">
        <f t="shared" si="6"/>
        <v>0</v>
      </c>
      <c r="H120" s="1056">
        <f t="shared" si="6"/>
        <v>0</v>
      </c>
      <c r="I120" s="1056">
        <f t="shared" si="6"/>
        <v>0</v>
      </c>
      <c r="J120" s="1056">
        <f t="shared" si="6"/>
        <v>0</v>
      </c>
      <c r="K120" s="1056">
        <f t="shared" si="6"/>
        <v>0</v>
      </c>
      <c r="L120" s="1056">
        <f t="shared" si="6"/>
        <v>0</v>
      </c>
      <c r="M120" s="1056">
        <f t="shared" si="6"/>
        <v>0</v>
      </c>
      <c r="N120" s="1056">
        <f t="shared" si="6"/>
        <v>0</v>
      </c>
      <c r="O120" s="1056">
        <f t="shared" si="6"/>
        <v>0</v>
      </c>
      <c r="P120" s="1056">
        <f t="shared" si="6"/>
        <v>0</v>
      </c>
      <c r="Q120" s="1056">
        <f t="shared" si="6"/>
        <v>0</v>
      </c>
      <c r="R120" s="1056">
        <f t="shared" si="6"/>
        <v>0</v>
      </c>
      <c r="S120" s="1057">
        <f t="shared" si="7"/>
        <v>0</v>
      </c>
      <c r="T120" s="439"/>
      <c r="U120" s="439"/>
      <c r="V120" s="439"/>
      <c r="W120" s="439"/>
      <c r="X120" s="439"/>
      <c r="Y120" s="439"/>
      <c r="Z120" s="439"/>
      <c r="AA120" s="439"/>
      <c r="AB120" s="439"/>
      <c r="AC120" s="439"/>
      <c r="AD120" s="439"/>
      <c r="AE120" s="439"/>
      <c r="AF120" s="442"/>
      <c r="AG120" s="442"/>
      <c r="AH120" s="442"/>
      <c r="AI120" s="442"/>
      <c r="AJ120" s="442"/>
      <c r="AK120" s="442"/>
      <c r="AL120" s="442"/>
      <c r="AM120" s="442"/>
      <c r="AN120" s="442"/>
      <c r="AO120" s="442"/>
      <c r="AP120" s="442"/>
      <c r="AQ120" s="442"/>
      <c r="AR120" s="442"/>
      <c r="AS120" s="442"/>
      <c r="AT120" s="442"/>
      <c r="AU120" s="442"/>
      <c r="AV120" s="442"/>
      <c r="AW120" s="442"/>
      <c r="AX120" s="442"/>
      <c r="AY120" s="442"/>
      <c r="AZ120" s="442"/>
      <c r="BA120" s="442"/>
      <c r="BB120" s="442"/>
      <c r="BC120" s="442"/>
      <c r="BD120" s="442"/>
      <c r="BE120" s="442"/>
      <c r="BF120" s="442"/>
      <c r="BG120" s="442"/>
      <c r="BH120" s="442"/>
      <c r="BI120" s="442"/>
      <c r="BJ120" s="442"/>
      <c r="BK120" s="442"/>
      <c r="BL120" s="442"/>
      <c r="BM120" s="442"/>
      <c r="BN120" s="442"/>
      <c r="BO120" s="442"/>
      <c r="BP120" s="442"/>
      <c r="BQ120" s="442"/>
      <c r="BR120" s="442"/>
      <c r="BS120" s="442"/>
      <c r="BT120" s="442"/>
      <c r="BU120" s="442"/>
      <c r="BV120" s="442"/>
      <c r="BW120" s="442"/>
      <c r="BX120" s="442"/>
      <c r="BY120" s="442"/>
      <c r="BZ120" s="442"/>
      <c r="CA120" s="442"/>
    </row>
    <row r="121" spans="1:79" s="443" customFormat="1" ht="22.5" customHeight="1" x14ac:dyDescent="0.2">
      <c r="A121" s="429"/>
      <c r="B121" s="1509"/>
      <c r="C121" s="1195" t="s">
        <v>1052</v>
      </c>
      <c r="D121" s="1056">
        <f t="shared" si="6"/>
        <v>0</v>
      </c>
      <c r="E121" s="1056">
        <f t="shared" si="6"/>
        <v>0</v>
      </c>
      <c r="F121" s="1056">
        <f t="shared" si="6"/>
        <v>0</v>
      </c>
      <c r="G121" s="1056">
        <f t="shared" si="6"/>
        <v>0</v>
      </c>
      <c r="H121" s="1056">
        <f t="shared" si="6"/>
        <v>0</v>
      </c>
      <c r="I121" s="1056">
        <f t="shared" si="6"/>
        <v>0</v>
      </c>
      <c r="J121" s="1056">
        <f t="shared" si="6"/>
        <v>0</v>
      </c>
      <c r="K121" s="1056">
        <f t="shared" si="6"/>
        <v>0</v>
      </c>
      <c r="L121" s="1056">
        <f t="shared" si="6"/>
        <v>0</v>
      </c>
      <c r="M121" s="1056">
        <f t="shared" si="6"/>
        <v>0</v>
      </c>
      <c r="N121" s="1056">
        <f t="shared" si="6"/>
        <v>0</v>
      </c>
      <c r="O121" s="1056">
        <f t="shared" si="6"/>
        <v>0</v>
      </c>
      <c r="P121" s="1056">
        <f t="shared" si="6"/>
        <v>0</v>
      </c>
      <c r="Q121" s="1056">
        <f t="shared" si="6"/>
        <v>0</v>
      </c>
      <c r="R121" s="1056">
        <f t="shared" si="6"/>
        <v>0</v>
      </c>
      <c r="S121" s="1057">
        <f t="shared" si="7"/>
        <v>0</v>
      </c>
      <c r="T121" s="439"/>
      <c r="U121" s="439"/>
      <c r="V121" s="439"/>
      <c r="W121" s="439"/>
      <c r="X121" s="439"/>
      <c r="Y121" s="439"/>
      <c r="Z121" s="439"/>
      <c r="AA121" s="439"/>
      <c r="AB121" s="439"/>
      <c r="AC121" s="439"/>
      <c r="AD121" s="439"/>
      <c r="AE121" s="439"/>
      <c r="AF121" s="442"/>
      <c r="AG121" s="442"/>
      <c r="AH121" s="442"/>
      <c r="AI121" s="442"/>
      <c r="AJ121" s="442"/>
      <c r="AK121" s="442"/>
      <c r="AL121" s="442"/>
      <c r="AM121" s="442"/>
      <c r="AN121" s="442"/>
      <c r="AO121" s="442"/>
      <c r="AP121" s="442"/>
      <c r="AQ121" s="442"/>
      <c r="AR121" s="442"/>
      <c r="AS121" s="442"/>
      <c r="AT121" s="442"/>
      <c r="AU121" s="442"/>
      <c r="AV121" s="442"/>
      <c r="AW121" s="442"/>
      <c r="AX121" s="442"/>
      <c r="AY121" s="442"/>
      <c r="AZ121" s="442"/>
      <c r="BA121" s="442"/>
      <c r="BB121" s="442"/>
      <c r="BC121" s="442"/>
      <c r="BD121" s="442"/>
      <c r="BE121" s="442"/>
      <c r="BF121" s="442"/>
      <c r="BG121" s="442"/>
      <c r="BH121" s="442"/>
      <c r="BI121" s="442"/>
      <c r="BJ121" s="442"/>
      <c r="BK121" s="442"/>
      <c r="BL121" s="442"/>
      <c r="BM121" s="442"/>
      <c r="BN121" s="442"/>
      <c r="BO121" s="442"/>
      <c r="BP121" s="442"/>
      <c r="BQ121" s="442"/>
      <c r="BR121" s="442"/>
      <c r="BS121" s="442"/>
      <c r="BT121" s="442"/>
      <c r="BU121" s="442"/>
      <c r="BV121" s="442"/>
      <c r="BW121" s="442"/>
      <c r="BX121" s="442"/>
      <c r="BY121" s="442"/>
      <c r="BZ121" s="442"/>
      <c r="CA121" s="442"/>
    </row>
    <row r="122" spans="1:79" s="443" customFormat="1" ht="16.5" customHeight="1" x14ac:dyDescent="0.2">
      <c r="A122" s="429"/>
      <c r="B122" s="1513" t="s">
        <v>527</v>
      </c>
      <c r="C122" s="1513"/>
      <c r="D122" s="1056">
        <f>D40*D$98</f>
        <v>0</v>
      </c>
      <c r="E122" s="1056">
        <f t="shared" si="6"/>
        <v>0</v>
      </c>
      <c r="F122" s="1056">
        <f t="shared" si="6"/>
        <v>0</v>
      </c>
      <c r="G122" s="1056">
        <f t="shared" si="6"/>
        <v>0</v>
      </c>
      <c r="H122" s="1056">
        <f t="shared" si="6"/>
        <v>0</v>
      </c>
      <c r="I122" s="1056">
        <f t="shared" si="6"/>
        <v>0</v>
      </c>
      <c r="J122" s="1056">
        <f t="shared" si="6"/>
        <v>0</v>
      </c>
      <c r="K122" s="1056">
        <f t="shared" si="6"/>
        <v>0</v>
      </c>
      <c r="L122" s="1056">
        <f t="shared" si="6"/>
        <v>0</v>
      </c>
      <c r="M122" s="1056">
        <f t="shared" si="6"/>
        <v>0</v>
      </c>
      <c r="N122" s="1056">
        <f>N40*N$98</f>
        <v>0</v>
      </c>
      <c r="O122" s="1056">
        <f t="shared" si="6"/>
        <v>0</v>
      </c>
      <c r="P122" s="1056">
        <f t="shared" si="6"/>
        <v>0</v>
      </c>
      <c r="Q122" s="1056">
        <f t="shared" si="6"/>
        <v>0</v>
      </c>
      <c r="R122" s="1056">
        <f t="shared" si="6"/>
        <v>0</v>
      </c>
      <c r="S122" s="1057">
        <f t="shared" si="7"/>
        <v>0</v>
      </c>
      <c r="T122" s="439"/>
      <c r="U122" s="439"/>
      <c r="V122" s="439"/>
      <c r="W122" s="439"/>
      <c r="X122" s="439"/>
      <c r="Y122" s="439"/>
      <c r="Z122" s="439"/>
      <c r="AA122" s="439"/>
      <c r="AB122" s="439"/>
      <c r="AC122" s="439"/>
      <c r="AD122" s="439"/>
      <c r="AE122" s="439"/>
      <c r="AF122" s="442"/>
      <c r="AG122" s="442"/>
      <c r="AH122" s="442"/>
      <c r="AI122" s="442"/>
      <c r="AJ122" s="442"/>
      <c r="AK122" s="442"/>
      <c r="AL122" s="442"/>
      <c r="AM122" s="442"/>
      <c r="AN122" s="442"/>
      <c r="AO122" s="442"/>
      <c r="AP122" s="442"/>
      <c r="AQ122" s="442"/>
      <c r="AR122" s="442"/>
      <c r="AS122" s="442"/>
      <c r="AT122" s="442"/>
      <c r="AU122" s="442"/>
      <c r="AV122" s="442"/>
      <c r="AW122" s="442"/>
      <c r="AX122" s="442"/>
      <c r="AY122" s="442"/>
      <c r="AZ122" s="442"/>
      <c r="BA122" s="442"/>
      <c r="BB122" s="442"/>
      <c r="BC122" s="442"/>
      <c r="BD122" s="442"/>
      <c r="BE122" s="442"/>
      <c r="BF122" s="442"/>
      <c r="BG122" s="442"/>
      <c r="BH122" s="442"/>
      <c r="BI122" s="442"/>
      <c r="BJ122" s="442"/>
      <c r="BK122" s="442"/>
      <c r="BL122" s="442"/>
      <c r="BM122" s="442"/>
      <c r="BN122" s="442"/>
      <c r="BO122" s="442"/>
      <c r="BP122" s="442"/>
      <c r="BQ122" s="442"/>
      <c r="BR122" s="442"/>
      <c r="BS122" s="442"/>
      <c r="BT122" s="442"/>
      <c r="BU122" s="442"/>
      <c r="BV122" s="442"/>
      <c r="BW122" s="442"/>
      <c r="BX122" s="442"/>
      <c r="BY122" s="442"/>
      <c r="BZ122" s="442"/>
      <c r="CA122" s="442"/>
    </row>
    <row r="123" spans="1:79" s="443" customFormat="1" ht="16.5" customHeight="1" x14ac:dyDescent="0.2">
      <c r="A123" s="429"/>
      <c r="B123" s="1514" t="s">
        <v>528</v>
      </c>
      <c r="C123" s="1514"/>
      <c r="D123" s="1538"/>
      <c r="E123" s="1538"/>
      <c r="F123" s="1538"/>
      <c r="G123" s="1538"/>
      <c r="H123" s="1538"/>
      <c r="I123" s="1538"/>
      <c r="J123" s="1538"/>
      <c r="K123" s="1538"/>
      <c r="L123" s="1538"/>
      <c r="M123" s="1538"/>
      <c r="N123" s="1538"/>
      <c r="O123" s="1538"/>
      <c r="P123" s="1538"/>
      <c r="Q123" s="1538"/>
      <c r="R123" s="1538"/>
      <c r="S123" s="1538"/>
      <c r="T123" s="439"/>
      <c r="U123" s="439"/>
      <c r="V123" s="439"/>
      <c r="W123" s="439"/>
      <c r="X123" s="439"/>
      <c r="Y123" s="439"/>
      <c r="Z123" s="439"/>
      <c r="AA123" s="439"/>
      <c r="AB123" s="439"/>
      <c r="AC123" s="439"/>
      <c r="AD123" s="439"/>
      <c r="AE123" s="439"/>
      <c r="AF123" s="442"/>
      <c r="AG123" s="442"/>
      <c r="AH123" s="442"/>
      <c r="AI123" s="442"/>
      <c r="AJ123" s="442"/>
      <c r="AK123" s="442"/>
      <c r="AL123" s="442"/>
      <c r="AM123" s="442"/>
      <c r="AN123" s="442"/>
      <c r="AO123" s="442"/>
      <c r="AP123" s="442"/>
      <c r="AQ123" s="442"/>
      <c r="AR123" s="442"/>
      <c r="AS123" s="442"/>
      <c r="AT123" s="442"/>
      <c r="AU123" s="442"/>
      <c r="AV123" s="442"/>
      <c r="AW123" s="442"/>
      <c r="AX123" s="442"/>
      <c r="AY123" s="442"/>
      <c r="AZ123" s="442"/>
      <c r="BA123" s="442"/>
      <c r="BB123" s="442"/>
      <c r="BC123" s="442"/>
      <c r="BD123" s="442"/>
      <c r="BE123" s="442"/>
      <c r="BF123" s="442"/>
      <c r="BG123" s="442"/>
      <c r="BH123" s="442"/>
      <c r="BI123" s="442"/>
      <c r="BJ123" s="442"/>
      <c r="BK123" s="442"/>
      <c r="BL123" s="442"/>
      <c r="BM123" s="442"/>
      <c r="BN123" s="442"/>
      <c r="BO123" s="442"/>
      <c r="BP123" s="442"/>
      <c r="BQ123" s="442"/>
      <c r="BR123" s="442"/>
      <c r="BS123" s="442"/>
      <c r="BT123" s="442"/>
      <c r="BU123" s="442"/>
      <c r="BV123" s="442"/>
      <c r="BW123" s="442"/>
      <c r="BX123" s="442"/>
      <c r="BY123" s="442"/>
      <c r="BZ123" s="442"/>
      <c r="CA123" s="442"/>
    </row>
    <row r="124" spans="1:79" s="443" customFormat="1" ht="17.100000000000001" customHeight="1" x14ac:dyDescent="0.2">
      <c r="A124" s="429"/>
      <c r="B124" s="1508" t="s">
        <v>529</v>
      </c>
      <c r="C124" s="1508"/>
      <c r="D124" s="1056">
        <f t="shared" ref="D124:R126" si="8">D42*D$98</f>
        <v>0</v>
      </c>
      <c r="E124" s="1056">
        <f t="shared" si="8"/>
        <v>0</v>
      </c>
      <c r="F124" s="1056">
        <f t="shared" si="8"/>
        <v>0</v>
      </c>
      <c r="G124" s="1056">
        <f t="shared" si="8"/>
        <v>0</v>
      </c>
      <c r="H124" s="1056">
        <f t="shared" si="8"/>
        <v>0</v>
      </c>
      <c r="I124" s="1056">
        <f t="shared" si="8"/>
        <v>0</v>
      </c>
      <c r="J124" s="1056">
        <f t="shared" si="8"/>
        <v>0</v>
      </c>
      <c r="K124" s="1056">
        <f t="shared" si="8"/>
        <v>0</v>
      </c>
      <c r="L124" s="1056">
        <f t="shared" si="8"/>
        <v>0</v>
      </c>
      <c r="M124" s="1056">
        <f t="shared" si="8"/>
        <v>0</v>
      </c>
      <c r="N124" s="1056">
        <f t="shared" si="8"/>
        <v>0</v>
      </c>
      <c r="O124" s="1056">
        <f t="shared" si="8"/>
        <v>0</v>
      </c>
      <c r="P124" s="1056">
        <f t="shared" si="8"/>
        <v>0</v>
      </c>
      <c r="Q124" s="1056">
        <f t="shared" si="8"/>
        <v>0</v>
      </c>
      <c r="R124" s="1056">
        <f t="shared" si="8"/>
        <v>0</v>
      </c>
      <c r="S124" s="1057">
        <f>SUM(D124:R124)</f>
        <v>0</v>
      </c>
      <c r="T124" s="439"/>
      <c r="U124" s="439"/>
      <c r="V124" s="439"/>
      <c r="W124" s="439"/>
      <c r="X124" s="439"/>
      <c r="Y124" s="439"/>
      <c r="Z124" s="439"/>
      <c r="AA124" s="439"/>
      <c r="AB124" s="439"/>
      <c r="AC124" s="439"/>
      <c r="AD124" s="439"/>
      <c r="AE124" s="439"/>
      <c r="AF124" s="442"/>
      <c r="AG124" s="442"/>
      <c r="AH124" s="442"/>
      <c r="AI124" s="442"/>
      <c r="AJ124" s="442"/>
      <c r="AK124" s="442"/>
      <c r="AL124" s="442"/>
      <c r="AM124" s="442"/>
      <c r="AN124" s="442"/>
      <c r="AO124" s="442"/>
      <c r="AP124" s="442"/>
      <c r="AQ124" s="442"/>
      <c r="AR124" s="442"/>
      <c r="AS124" s="442"/>
      <c r="AT124" s="442"/>
      <c r="AU124" s="442"/>
      <c r="AV124" s="442"/>
      <c r="AW124" s="442"/>
      <c r="AX124" s="442"/>
      <c r="AY124" s="442"/>
      <c r="AZ124" s="442"/>
      <c r="BA124" s="442"/>
      <c r="BB124" s="442"/>
      <c r="BC124" s="442"/>
      <c r="BD124" s="442"/>
      <c r="BE124" s="442"/>
      <c r="BF124" s="442"/>
      <c r="BG124" s="442"/>
      <c r="BH124" s="442"/>
      <c r="BI124" s="442"/>
      <c r="BJ124" s="442"/>
      <c r="BK124" s="442"/>
      <c r="BL124" s="442"/>
      <c r="BM124" s="442"/>
      <c r="BN124" s="442"/>
      <c r="BO124" s="442"/>
      <c r="BP124" s="442"/>
      <c r="BQ124" s="442"/>
      <c r="BR124" s="442"/>
      <c r="BS124" s="442"/>
      <c r="BT124" s="442"/>
      <c r="BU124" s="442"/>
      <c r="BV124" s="442"/>
      <c r="BW124" s="442"/>
      <c r="BX124" s="442"/>
      <c r="BY124" s="442"/>
      <c r="BZ124" s="442"/>
      <c r="CA124" s="442"/>
    </row>
    <row r="125" spans="1:79" s="443" customFormat="1" ht="17.100000000000001" customHeight="1" x14ac:dyDescent="0.2">
      <c r="A125" s="429"/>
      <c r="B125" s="1508" t="s">
        <v>530</v>
      </c>
      <c r="C125" s="1508"/>
      <c r="D125" s="1056">
        <f t="shared" si="8"/>
        <v>0</v>
      </c>
      <c r="E125" s="1056">
        <f t="shared" si="8"/>
        <v>0</v>
      </c>
      <c r="F125" s="1056">
        <f t="shared" si="8"/>
        <v>0</v>
      </c>
      <c r="G125" s="1056">
        <f t="shared" si="8"/>
        <v>0</v>
      </c>
      <c r="H125" s="1056">
        <f t="shared" si="8"/>
        <v>0</v>
      </c>
      <c r="I125" s="1056">
        <f t="shared" si="8"/>
        <v>0</v>
      </c>
      <c r="J125" s="1056">
        <f t="shared" si="8"/>
        <v>0</v>
      </c>
      <c r="K125" s="1056">
        <f t="shared" si="8"/>
        <v>0</v>
      </c>
      <c r="L125" s="1056">
        <f t="shared" si="8"/>
        <v>0</v>
      </c>
      <c r="M125" s="1056">
        <f t="shared" si="8"/>
        <v>0</v>
      </c>
      <c r="N125" s="1056">
        <f t="shared" si="8"/>
        <v>0</v>
      </c>
      <c r="O125" s="1056">
        <f t="shared" si="8"/>
        <v>0</v>
      </c>
      <c r="P125" s="1056">
        <f t="shared" si="8"/>
        <v>0</v>
      </c>
      <c r="Q125" s="1056">
        <f t="shared" si="8"/>
        <v>0</v>
      </c>
      <c r="R125" s="1056">
        <f t="shared" si="8"/>
        <v>0</v>
      </c>
      <c r="S125" s="1057">
        <f>SUM(D125:R125)</f>
        <v>0</v>
      </c>
      <c r="T125" s="351"/>
      <c r="U125" s="351"/>
      <c r="V125" s="439"/>
      <c r="W125" s="439"/>
      <c r="X125" s="439"/>
      <c r="Y125" s="439"/>
      <c r="Z125" s="439"/>
      <c r="AA125" s="439"/>
      <c r="AB125" s="439"/>
      <c r="AC125" s="439"/>
      <c r="AD125" s="439"/>
      <c r="AE125" s="439"/>
      <c r="AF125" s="442"/>
      <c r="AG125" s="442"/>
      <c r="AH125" s="442"/>
      <c r="AI125" s="442"/>
      <c r="AJ125" s="442"/>
      <c r="AK125" s="442"/>
      <c r="AL125" s="442"/>
      <c r="AM125" s="442"/>
      <c r="AN125" s="442"/>
      <c r="AO125" s="442"/>
      <c r="AP125" s="442"/>
      <c r="AQ125" s="442"/>
      <c r="AR125" s="442"/>
      <c r="AS125" s="442"/>
      <c r="AT125" s="442"/>
      <c r="AU125" s="442"/>
      <c r="AV125" s="442"/>
      <c r="AW125" s="442"/>
      <c r="AX125" s="442"/>
      <c r="AY125" s="442"/>
      <c r="AZ125" s="442"/>
      <c r="BA125" s="442"/>
      <c r="BB125" s="442"/>
      <c r="BC125" s="442"/>
      <c r="BD125" s="442"/>
      <c r="BE125" s="442"/>
      <c r="BF125" s="442"/>
      <c r="BG125" s="442"/>
      <c r="BH125" s="442"/>
      <c r="BI125" s="442"/>
      <c r="BJ125" s="442"/>
      <c r="BK125" s="442"/>
      <c r="BL125" s="442"/>
      <c r="BM125" s="442"/>
      <c r="BN125" s="442"/>
      <c r="BO125" s="442"/>
      <c r="BP125" s="442"/>
      <c r="BQ125" s="442"/>
      <c r="BR125" s="442"/>
      <c r="BS125" s="442"/>
      <c r="BT125" s="442"/>
      <c r="BU125" s="442"/>
      <c r="BV125" s="442"/>
      <c r="BW125" s="442"/>
      <c r="BX125" s="442"/>
      <c r="BY125" s="442"/>
      <c r="BZ125" s="442"/>
      <c r="CA125" s="442"/>
    </row>
    <row r="126" spans="1:79" s="443" customFormat="1" ht="17.100000000000001" customHeight="1" x14ac:dyDescent="0.2">
      <c r="A126" s="429"/>
      <c r="B126" s="1508" t="s">
        <v>531</v>
      </c>
      <c r="C126" s="1508"/>
      <c r="D126" s="1056">
        <f t="shared" si="8"/>
        <v>0</v>
      </c>
      <c r="E126" s="1056">
        <f t="shared" si="8"/>
        <v>0</v>
      </c>
      <c r="F126" s="1056">
        <f t="shared" si="8"/>
        <v>0</v>
      </c>
      <c r="G126" s="1056">
        <f t="shared" si="8"/>
        <v>0</v>
      </c>
      <c r="H126" s="1056">
        <f t="shared" si="8"/>
        <v>0</v>
      </c>
      <c r="I126" s="1056">
        <f t="shared" si="8"/>
        <v>0</v>
      </c>
      <c r="J126" s="1056">
        <f t="shared" si="8"/>
        <v>0</v>
      </c>
      <c r="K126" s="1056">
        <f t="shared" si="8"/>
        <v>0</v>
      </c>
      <c r="L126" s="1056">
        <f t="shared" si="8"/>
        <v>0</v>
      </c>
      <c r="M126" s="1056">
        <f t="shared" si="8"/>
        <v>0</v>
      </c>
      <c r="N126" s="1056">
        <f t="shared" si="8"/>
        <v>0</v>
      </c>
      <c r="O126" s="1056">
        <f t="shared" si="8"/>
        <v>0</v>
      </c>
      <c r="P126" s="1056">
        <f t="shared" si="8"/>
        <v>0</v>
      </c>
      <c r="Q126" s="1056">
        <f t="shared" si="8"/>
        <v>0</v>
      </c>
      <c r="R126" s="1056">
        <f t="shared" si="8"/>
        <v>0</v>
      </c>
      <c r="S126" s="1057">
        <f>SUM(D126:R126)</f>
        <v>0</v>
      </c>
      <c r="T126" s="351"/>
      <c r="U126" s="351"/>
      <c r="V126" s="439"/>
      <c r="W126" s="439"/>
      <c r="X126" s="439"/>
      <c r="Y126" s="439"/>
      <c r="Z126" s="439"/>
      <c r="AA126" s="439"/>
      <c r="AB126" s="439"/>
      <c r="AC126" s="439"/>
      <c r="AD126" s="439"/>
      <c r="AE126" s="439"/>
      <c r="AF126" s="442"/>
      <c r="AG126" s="442"/>
      <c r="AH126" s="442"/>
      <c r="AI126" s="442"/>
      <c r="AJ126" s="442"/>
      <c r="AK126" s="442"/>
      <c r="AL126" s="442"/>
      <c r="AM126" s="442"/>
      <c r="AN126" s="442"/>
      <c r="AO126" s="442"/>
      <c r="AP126" s="442"/>
      <c r="AQ126" s="442"/>
      <c r="AR126" s="442"/>
      <c r="AS126" s="442"/>
      <c r="AT126" s="442"/>
      <c r="AU126" s="442"/>
      <c r="AV126" s="442"/>
      <c r="AW126" s="442"/>
      <c r="AX126" s="442"/>
      <c r="AY126" s="442"/>
      <c r="AZ126" s="442"/>
      <c r="BA126" s="442"/>
      <c r="BB126" s="442"/>
      <c r="BC126" s="442"/>
      <c r="BD126" s="442"/>
      <c r="BE126" s="442"/>
      <c r="BF126" s="442"/>
      <c r="BG126" s="442"/>
      <c r="BH126" s="442"/>
      <c r="BI126" s="442"/>
      <c r="BJ126" s="442"/>
      <c r="BK126" s="442"/>
      <c r="BL126" s="442"/>
      <c r="BM126" s="442"/>
      <c r="BN126" s="442"/>
      <c r="BO126" s="442"/>
      <c r="BP126" s="442"/>
      <c r="BQ126" s="442"/>
      <c r="BR126" s="442"/>
      <c r="BS126" s="442"/>
      <c r="BT126" s="442"/>
      <c r="BU126" s="442"/>
      <c r="BV126" s="442"/>
      <c r="BW126" s="442"/>
      <c r="BX126" s="442"/>
      <c r="BY126" s="442"/>
      <c r="BZ126" s="442"/>
      <c r="CA126" s="442"/>
    </row>
    <row r="127" spans="1:79" s="443" customFormat="1" ht="16.5" customHeight="1" x14ac:dyDescent="0.2">
      <c r="A127" s="429"/>
      <c r="B127" s="1541" t="s">
        <v>527</v>
      </c>
      <c r="C127" s="1542"/>
      <c r="D127" s="1056">
        <f>D45*D$98</f>
        <v>0</v>
      </c>
      <c r="E127" s="1056">
        <f t="shared" ref="E127:R127" si="9">E45*E$98</f>
        <v>0</v>
      </c>
      <c r="F127" s="1056">
        <f t="shared" si="9"/>
        <v>0</v>
      </c>
      <c r="G127" s="1056">
        <f t="shared" si="9"/>
        <v>0</v>
      </c>
      <c r="H127" s="1056">
        <f t="shared" si="9"/>
        <v>0</v>
      </c>
      <c r="I127" s="1056">
        <f t="shared" si="9"/>
        <v>0</v>
      </c>
      <c r="J127" s="1056">
        <f t="shared" si="9"/>
        <v>0</v>
      </c>
      <c r="K127" s="1056">
        <f t="shared" si="9"/>
        <v>0</v>
      </c>
      <c r="L127" s="1056">
        <f t="shared" si="9"/>
        <v>0</v>
      </c>
      <c r="M127" s="1056">
        <f t="shared" si="9"/>
        <v>0</v>
      </c>
      <c r="N127" s="1056">
        <f t="shared" si="9"/>
        <v>0</v>
      </c>
      <c r="O127" s="1056">
        <f t="shared" si="9"/>
        <v>0</v>
      </c>
      <c r="P127" s="1056">
        <f t="shared" si="9"/>
        <v>0</v>
      </c>
      <c r="Q127" s="1056">
        <f>Q45*Q$98</f>
        <v>0</v>
      </c>
      <c r="R127" s="1056">
        <f t="shared" si="9"/>
        <v>0</v>
      </c>
      <c r="S127" s="1057">
        <f>SUM(D127:R127)</f>
        <v>0</v>
      </c>
      <c r="T127" s="351"/>
      <c r="U127" s="351"/>
      <c r="V127" s="439"/>
      <c r="W127" s="439"/>
      <c r="X127" s="439"/>
      <c r="Y127" s="439"/>
      <c r="Z127" s="439"/>
      <c r="AA127" s="439"/>
      <c r="AB127" s="439"/>
      <c r="AC127" s="439"/>
      <c r="AD127" s="439"/>
      <c r="AE127" s="439"/>
      <c r="AF127" s="442"/>
      <c r="AG127" s="442"/>
      <c r="AH127" s="442"/>
      <c r="AI127" s="442"/>
      <c r="AJ127" s="442"/>
      <c r="AK127" s="442"/>
      <c r="AL127" s="442"/>
      <c r="AM127" s="442"/>
      <c r="AN127" s="442"/>
      <c r="AO127" s="442"/>
      <c r="AP127" s="442"/>
      <c r="AQ127" s="442"/>
      <c r="AR127" s="442"/>
      <c r="AS127" s="442"/>
      <c r="AT127" s="442"/>
      <c r="AU127" s="442"/>
      <c r="AV127" s="442"/>
      <c r="AW127" s="442"/>
      <c r="AX127" s="442"/>
      <c r="AY127" s="442"/>
      <c r="AZ127" s="442"/>
      <c r="BA127" s="442"/>
      <c r="BB127" s="442"/>
      <c r="BC127" s="442"/>
      <c r="BD127" s="442"/>
      <c r="BE127" s="442"/>
      <c r="BF127" s="442"/>
      <c r="BG127" s="442"/>
      <c r="BH127" s="442"/>
      <c r="BI127" s="442"/>
      <c r="BJ127" s="442"/>
      <c r="BK127" s="442"/>
      <c r="BL127" s="442"/>
      <c r="BM127" s="442"/>
      <c r="BN127" s="442"/>
      <c r="BO127" s="442"/>
      <c r="BP127" s="442"/>
      <c r="BQ127" s="442"/>
      <c r="BR127" s="442"/>
      <c r="BS127" s="442"/>
      <c r="BT127" s="442"/>
      <c r="BU127" s="442"/>
      <c r="BV127" s="442"/>
      <c r="BW127" s="442"/>
      <c r="BX127" s="442"/>
      <c r="BY127" s="442"/>
      <c r="BZ127" s="442"/>
      <c r="CA127" s="442"/>
    </row>
    <row r="128" spans="1:79" s="443" customFormat="1" ht="16.5" customHeight="1" x14ac:dyDescent="0.2">
      <c r="A128" s="429"/>
      <c r="B128" s="1514" t="s">
        <v>532</v>
      </c>
      <c r="C128" s="1514"/>
      <c r="D128" s="1538"/>
      <c r="E128" s="1538"/>
      <c r="F128" s="1538"/>
      <c r="G128" s="1538"/>
      <c r="H128" s="1538"/>
      <c r="I128" s="1538"/>
      <c r="J128" s="1538"/>
      <c r="K128" s="1538"/>
      <c r="L128" s="1538"/>
      <c r="M128" s="1538"/>
      <c r="N128" s="1538"/>
      <c r="O128" s="1538"/>
      <c r="P128" s="1538"/>
      <c r="Q128" s="1538"/>
      <c r="R128" s="1538"/>
      <c r="S128" s="1538"/>
      <c r="T128" s="351"/>
      <c r="U128" s="351"/>
      <c r="V128" s="439"/>
      <c r="W128" s="439"/>
      <c r="X128" s="439"/>
      <c r="Y128" s="439"/>
      <c r="Z128" s="439"/>
      <c r="AA128" s="439"/>
      <c r="AB128" s="439"/>
      <c r="AC128" s="439"/>
      <c r="AD128" s="439"/>
      <c r="AE128" s="439"/>
      <c r="AF128" s="442"/>
      <c r="AG128" s="442"/>
      <c r="AH128" s="442"/>
      <c r="AI128" s="442"/>
      <c r="AJ128" s="442"/>
      <c r="AK128" s="442"/>
      <c r="AL128" s="442"/>
      <c r="AM128" s="442"/>
      <c r="AN128" s="442"/>
      <c r="AO128" s="442"/>
      <c r="AP128" s="442"/>
      <c r="AQ128" s="442"/>
      <c r="AR128" s="442"/>
      <c r="AS128" s="442"/>
      <c r="AT128" s="442"/>
      <c r="AU128" s="442"/>
      <c r="AV128" s="442"/>
      <c r="AW128" s="442"/>
      <c r="AX128" s="442"/>
      <c r="AY128" s="442"/>
      <c r="AZ128" s="442"/>
      <c r="BA128" s="442"/>
      <c r="BB128" s="442"/>
      <c r="BC128" s="442"/>
      <c r="BD128" s="442"/>
      <c r="BE128" s="442"/>
      <c r="BF128" s="442"/>
      <c r="BG128" s="442"/>
      <c r="BH128" s="442"/>
      <c r="BI128" s="442"/>
      <c r="BJ128" s="442"/>
      <c r="BK128" s="442"/>
      <c r="BL128" s="442"/>
      <c r="BM128" s="442"/>
      <c r="BN128" s="442"/>
      <c r="BO128" s="442"/>
      <c r="BP128" s="442"/>
      <c r="BQ128" s="442"/>
      <c r="BR128" s="442"/>
      <c r="BS128" s="442"/>
      <c r="BT128" s="442"/>
      <c r="BU128" s="442"/>
      <c r="BV128" s="442"/>
      <c r="BW128" s="442"/>
      <c r="BX128" s="442"/>
      <c r="BY128" s="442"/>
      <c r="BZ128" s="442"/>
      <c r="CA128" s="442"/>
    </row>
    <row r="129" spans="1:79" s="443" customFormat="1" ht="16.5" customHeight="1" x14ac:dyDescent="0.2">
      <c r="A129" s="429"/>
      <c r="B129" s="1516" t="s">
        <v>533</v>
      </c>
      <c r="C129" s="1516"/>
      <c r="D129" s="1056">
        <f t="shared" ref="D129:R129" si="10">D47*D$98</f>
        <v>0</v>
      </c>
      <c r="E129" s="1056">
        <f t="shared" si="10"/>
        <v>0</v>
      </c>
      <c r="F129" s="1056">
        <f t="shared" si="10"/>
        <v>0</v>
      </c>
      <c r="G129" s="1056">
        <f t="shared" si="10"/>
        <v>0</v>
      </c>
      <c r="H129" s="1056">
        <f t="shared" si="10"/>
        <v>0</v>
      </c>
      <c r="I129" s="1056">
        <f t="shared" si="10"/>
        <v>0</v>
      </c>
      <c r="J129" s="1056">
        <f t="shared" si="10"/>
        <v>0</v>
      </c>
      <c r="K129" s="1056">
        <f t="shared" si="10"/>
        <v>0</v>
      </c>
      <c r="L129" s="1056">
        <f t="shared" si="10"/>
        <v>0</v>
      </c>
      <c r="M129" s="1056">
        <f t="shared" si="10"/>
        <v>0</v>
      </c>
      <c r="N129" s="1056">
        <f t="shared" si="10"/>
        <v>0</v>
      </c>
      <c r="O129" s="1056">
        <f t="shared" si="10"/>
        <v>0</v>
      </c>
      <c r="P129" s="1056">
        <f t="shared" si="10"/>
        <v>0</v>
      </c>
      <c r="Q129" s="1056">
        <f t="shared" si="10"/>
        <v>0</v>
      </c>
      <c r="R129" s="1056">
        <f t="shared" si="10"/>
        <v>0</v>
      </c>
      <c r="S129" s="1057">
        <f>SUM(D129:R129)</f>
        <v>0</v>
      </c>
      <c r="T129" s="351"/>
      <c r="U129" s="351"/>
      <c r="V129" s="439"/>
      <c r="W129" s="439"/>
      <c r="X129" s="439"/>
      <c r="Y129" s="439"/>
      <c r="Z129" s="439"/>
      <c r="AA129" s="439"/>
      <c r="AB129" s="439"/>
      <c r="AC129" s="439"/>
      <c r="AD129" s="439"/>
      <c r="AE129" s="439"/>
      <c r="AF129" s="442"/>
      <c r="AG129" s="442"/>
      <c r="AH129" s="442"/>
      <c r="AI129" s="442"/>
      <c r="AJ129" s="442"/>
      <c r="AK129" s="442"/>
      <c r="AL129" s="442"/>
      <c r="AM129" s="442"/>
      <c r="AN129" s="442"/>
      <c r="AO129" s="442"/>
      <c r="AP129" s="442"/>
      <c r="AQ129" s="442"/>
      <c r="AR129" s="442"/>
      <c r="AS129" s="442"/>
      <c r="AT129" s="442"/>
      <c r="AU129" s="442"/>
      <c r="AV129" s="442"/>
      <c r="AW129" s="442"/>
      <c r="AX129" s="442"/>
      <c r="AY129" s="442"/>
      <c r="AZ129" s="442"/>
      <c r="BA129" s="442"/>
      <c r="BB129" s="442"/>
      <c r="BC129" s="442"/>
      <c r="BD129" s="442"/>
      <c r="BE129" s="442"/>
      <c r="BF129" s="442"/>
      <c r="BG129" s="442"/>
      <c r="BH129" s="442"/>
      <c r="BI129" s="442"/>
      <c r="BJ129" s="442"/>
      <c r="BK129" s="442"/>
      <c r="BL129" s="442"/>
      <c r="BM129" s="442"/>
      <c r="BN129" s="442"/>
      <c r="BO129" s="442"/>
      <c r="BP129" s="442"/>
      <c r="BQ129" s="442"/>
      <c r="BR129" s="442"/>
      <c r="BS129" s="442"/>
      <c r="BT129" s="442"/>
      <c r="BU129" s="442"/>
      <c r="BV129" s="442"/>
      <c r="BW129" s="442"/>
      <c r="BX129" s="442"/>
      <c r="BY129" s="442"/>
      <c r="BZ129" s="442"/>
      <c r="CA129" s="442"/>
    </row>
    <row r="130" spans="1:79" s="443" customFormat="1" ht="16.5" customHeight="1" x14ac:dyDescent="0.2">
      <c r="A130" s="429"/>
      <c r="B130" s="1549" t="s">
        <v>572</v>
      </c>
      <c r="C130" s="1550"/>
      <c r="D130" s="1538"/>
      <c r="E130" s="1538"/>
      <c r="F130" s="1538"/>
      <c r="G130" s="1538"/>
      <c r="H130" s="1538"/>
      <c r="I130" s="1538"/>
      <c r="J130" s="1538"/>
      <c r="K130" s="1538"/>
      <c r="L130" s="1538"/>
      <c r="M130" s="1538"/>
      <c r="N130" s="1538"/>
      <c r="O130" s="1538"/>
      <c r="P130" s="1538"/>
      <c r="Q130" s="1538"/>
      <c r="R130" s="1538"/>
      <c r="S130" s="1538"/>
      <c r="T130" s="351"/>
      <c r="U130" s="351"/>
      <c r="V130" s="439"/>
      <c r="W130" s="439"/>
      <c r="X130" s="439"/>
      <c r="Y130" s="439"/>
      <c r="Z130" s="439"/>
      <c r="AA130" s="439"/>
      <c r="AB130" s="439"/>
      <c r="AC130" s="439"/>
      <c r="AD130" s="439"/>
      <c r="AE130" s="439"/>
      <c r="AF130" s="442"/>
      <c r="AG130" s="442"/>
      <c r="AH130" s="442"/>
      <c r="AI130" s="442"/>
      <c r="AJ130" s="442"/>
      <c r="AK130" s="442"/>
      <c r="AL130" s="442"/>
      <c r="AM130" s="442"/>
      <c r="AN130" s="442"/>
      <c r="AO130" s="442"/>
      <c r="AP130" s="442"/>
      <c r="AQ130" s="442"/>
      <c r="AR130" s="442"/>
      <c r="AS130" s="442"/>
      <c r="AT130" s="442"/>
      <c r="AU130" s="442"/>
      <c r="AV130" s="442"/>
      <c r="AW130" s="442"/>
      <c r="AX130" s="442"/>
      <c r="AY130" s="442"/>
      <c r="AZ130" s="442"/>
      <c r="BA130" s="442"/>
      <c r="BB130" s="442"/>
      <c r="BC130" s="442"/>
      <c r="BD130" s="442"/>
      <c r="BE130" s="442"/>
      <c r="BF130" s="442"/>
      <c r="BG130" s="442"/>
      <c r="BH130" s="442"/>
      <c r="BI130" s="442"/>
      <c r="BJ130" s="442"/>
      <c r="BK130" s="442"/>
      <c r="BL130" s="442"/>
      <c r="BM130" s="442"/>
      <c r="BN130" s="442"/>
      <c r="BO130" s="442"/>
      <c r="BP130" s="442"/>
      <c r="BQ130" s="442"/>
      <c r="BR130" s="442"/>
      <c r="BS130" s="442"/>
      <c r="BT130" s="442"/>
      <c r="BU130" s="442"/>
      <c r="BV130" s="442"/>
      <c r="BW130" s="442"/>
      <c r="BX130" s="442"/>
      <c r="BY130" s="442"/>
      <c r="BZ130" s="442"/>
      <c r="CA130" s="442"/>
    </row>
    <row r="131" spans="1:79" s="443" customFormat="1" ht="16.5" customHeight="1" x14ac:dyDescent="0.2">
      <c r="A131" s="429"/>
      <c r="B131" s="1516" t="s">
        <v>566</v>
      </c>
      <c r="C131" s="1516"/>
      <c r="D131" s="1540"/>
      <c r="E131" s="1540"/>
      <c r="F131" s="1540"/>
      <c r="G131" s="1540"/>
      <c r="H131" s="1540"/>
      <c r="I131" s="1540"/>
      <c r="J131" s="1540"/>
      <c r="K131" s="1540"/>
      <c r="L131" s="1540"/>
      <c r="M131" s="1540"/>
      <c r="N131" s="1540"/>
      <c r="O131" s="1540"/>
      <c r="P131" s="1540"/>
      <c r="Q131" s="1540"/>
      <c r="R131" s="1540"/>
      <c r="S131" s="1057">
        <f>D104</f>
        <v>0</v>
      </c>
      <c r="T131" s="351"/>
      <c r="U131" s="351"/>
      <c r="V131" s="439"/>
      <c r="W131" s="439"/>
      <c r="X131" s="439"/>
      <c r="Y131" s="439"/>
      <c r="Z131" s="439"/>
      <c r="AA131" s="439"/>
      <c r="AB131" s="439"/>
      <c r="AC131" s="439"/>
      <c r="AD131" s="439"/>
      <c r="AE131" s="439"/>
      <c r="AF131" s="442"/>
      <c r="AG131" s="442"/>
      <c r="AH131" s="442"/>
      <c r="AI131" s="442"/>
      <c r="AJ131" s="442"/>
      <c r="AK131" s="442"/>
      <c r="AL131" s="442"/>
      <c r="AM131" s="442"/>
      <c r="AN131" s="442"/>
      <c r="AO131" s="442"/>
      <c r="AP131" s="442"/>
      <c r="AQ131" s="442"/>
      <c r="AR131" s="442"/>
      <c r="AS131" s="442"/>
      <c r="AT131" s="442"/>
      <c r="AU131" s="442"/>
      <c r="AV131" s="442"/>
      <c r="AW131" s="442"/>
      <c r="AX131" s="442"/>
      <c r="AY131" s="442"/>
      <c r="AZ131" s="442"/>
      <c r="BA131" s="442"/>
      <c r="BB131" s="442"/>
      <c r="BC131" s="442"/>
      <c r="BD131" s="442"/>
      <c r="BE131" s="442"/>
      <c r="BF131" s="442"/>
      <c r="BG131" s="442"/>
      <c r="BH131" s="442"/>
      <c r="BI131" s="442"/>
      <c r="BJ131" s="442"/>
      <c r="BK131" s="442"/>
      <c r="BL131" s="442"/>
      <c r="BM131" s="442"/>
      <c r="BN131" s="442"/>
      <c r="BO131" s="442"/>
      <c r="BP131" s="442"/>
      <c r="BQ131" s="442"/>
      <c r="BR131" s="442"/>
      <c r="BS131" s="442"/>
      <c r="BT131" s="442"/>
      <c r="BU131" s="442"/>
      <c r="BV131" s="442"/>
      <c r="BW131" s="442"/>
      <c r="BX131" s="442"/>
      <c r="BY131" s="442"/>
      <c r="BZ131" s="442"/>
      <c r="CA131" s="442"/>
    </row>
    <row r="132" spans="1:79" s="443" customFormat="1" ht="16.5" customHeight="1" x14ac:dyDescent="0.2">
      <c r="A132" s="429"/>
      <c r="B132" s="1508" t="s">
        <v>567</v>
      </c>
      <c r="C132" s="1508"/>
      <c r="D132" s="1540"/>
      <c r="E132" s="1540"/>
      <c r="F132" s="1540"/>
      <c r="G132" s="1540"/>
      <c r="H132" s="1540"/>
      <c r="I132" s="1540"/>
      <c r="J132" s="1540"/>
      <c r="K132" s="1540"/>
      <c r="L132" s="1540"/>
      <c r="M132" s="1540"/>
      <c r="N132" s="1540"/>
      <c r="O132" s="1540"/>
      <c r="P132" s="1540"/>
      <c r="Q132" s="1540"/>
      <c r="R132" s="1540"/>
      <c r="S132" s="1057">
        <f>D105</f>
        <v>0</v>
      </c>
      <c r="T132" s="351"/>
      <c r="U132" s="351"/>
      <c r="V132" s="439"/>
      <c r="W132" s="439"/>
      <c r="X132" s="439"/>
      <c r="Y132" s="439"/>
      <c r="Z132" s="439"/>
      <c r="AA132" s="439"/>
      <c r="AB132" s="439"/>
      <c r="AC132" s="439"/>
      <c r="AD132" s="439"/>
      <c r="AE132" s="439"/>
      <c r="AF132" s="442"/>
      <c r="AG132" s="442"/>
      <c r="AH132" s="442"/>
      <c r="AI132" s="442"/>
      <c r="AJ132" s="442"/>
      <c r="AK132" s="442"/>
      <c r="AL132" s="442"/>
      <c r="AM132" s="442"/>
      <c r="AN132" s="442"/>
      <c r="AO132" s="442"/>
      <c r="AP132" s="442"/>
      <c r="AQ132" s="442"/>
      <c r="AR132" s="442"/>
      <c r="AS132" s="442"/>
      <c r="AT132" s="442"/>
      <c r="AU132" s="442"/>
      <c r="AV132" s="442"/>
      <c r="AW132" s="442"/>
      <c r="AX132" s="442"/>
      <c r="AY132" s="442"/>
      <c r="AZ132" s="442"/>
      <c r="BA132" s="442"/>
      <c r="BB132" s="442"/>
      <c r="BC132" s="442"/>
      <c r="BD132" s="442"/>
      <c r="BE132" s="442"/>
      <c r="BF132" s="442"/>
      <c r="BG132" s="442"/>
      <c r="BH132" s="442"/>
      <c r="BI132" s="442"/>
      <c r="BJ132" s="442"/>
      <c r="BK132" s="442"/>
      <c r="BL132" s="442"/>
      <c r="BM132" s="442"/>
      <c r="BN132" s="442"/>
      <c r="BO132" s="442"/>
      <c r="BP132" s="442"/>
      <c r="BQ132" s="442"/>
      <c r="BR132" s="442"/>
      <c r="BS132" s="442"/>
      <c r="BT132" s="442"/>
      <c r="BU132" s="442"/>
      <c r="BV132" s="442"/>
      <c r="BW132" s="442"/>
      <c r="BX132" s="442"/>
      <c r="BY132" s="442"/>
      <c r="BZ132" s="442"/>
      <c r="CA132" s="442"/>
    </row>
    <row r="133" spans="1:79" s="443" customFormat="1" ht="16.5" customHeight="1" x14ac:dyDescent="0.2">
      <c r="A133" s="429"/>
      <c r="B133" s="1508" t="s">
        <v>568</v>
      </c>
      <c r="C133" s="1508"/>
      <c r="D133" s="1540"/>
      <c r="E133" s="1540"/>
      <c r="F133" s="1540"/>
      <c r="G133" s="1540"/>
      <c r="H133" s="1540"/>
      <c r="I133" s="1540"/>
      <c r="J133" s="1540"/>
      <c r="K133" s="1540"/>
      <c r="L133" s="1540"/>
      <c r="M133" s="1540"/>
      <c r="N133" s="1540"/>
      <c r="O133" s="1540"/>
      <c r="P133" s="1540"/>
      <c r="Q133" s="1540"/>
      <c r="R133" s="1540"/>
      <c r="S133" s="1057">
        <f>D106</f>
        <v>0</v>
      </c>
      <c r="T133" s="351"/>
      <c r="U133" s="351"/>
      <c r="V133" s="439"/>
      <c r="W133" s="439"/>
      <c r="X133" s="439"/>
      <c r="Y133" s="439"/>
      <c r="Z133" s="439"/>
      <c r="AA133" s="439"/>
      <c r="AB133" s="439"/>
      <c r="AC133" s="439"/>
      <c r="AD133" s="439"/>
      <c r="AE133" s="439"/>
      <c r="AF133" s="442"/>
      <c r="AG133" s="442"/>
      <c r="AH133" s="442"/>
      <c r="AI133" s="442"/>
      <c r="AJ133" s="442"/>
      <c r="AK133" s="442"/>
      <c r="AL133" s="442"/>
      <c r="AM133" s="442"/>
      <c r="AN133" s="442"/>
      <c r="AO133" s="442"/>
      <c r="AP133" s="442"/>
      <c r="AQ133" s="442"/>
      <c r="AR133" s="442"/>
      <c r="AS133" s="442"/>
      <c r="AT133" s="442"/>
      <c r="AU133" s="442"/>
      <c r="AV133" s="442"/>
      <c r="AW133" s="442"/>
      <c r="AX133" s="442"/>
      <c r="AY133" s="442"/>
      <c r="AZ133" s="442"/>
      <c r="BA133" s="442"/>
      <c r="BB133" s="442"/>
      <c r="BC133" s="442"/>
      <c r="BD133" s="442"/>
      <c r="BE133" s="442"/>
      <c r="BF133" s="442"/>
      <c r="BG133" s="442"/>
      <c r="BH133" s="442"/>
      <c r="BI133" s="442"/>
      <c r="BJ133" s="442"/>
      <c r="BK133" s="442"/>
      <c r="BL133" s="442"/>
      <c r="BM133" s="442"/>
      <c r="BN133" s="442"/>
      <c r="BO133" s="442"/>
      <c r="BP133" s="442"/>
      <c r="BQ133" s="442"/>
      <c r="BR133" s="442"/>
      <c r="BS133" s="442"/>
      <c r="BT133" s="442"/>
      <c r="BU133" s="442"/>
      <c r="BV133" s="442"/>
      <c r="BW133" s="442"/>
      <c r="BX133" s="442"/>
      <c r="BY133" s="442"/>
      <c r="BZ133" s="442"/>
      <c r="CA133" s="442"/>
    </row>
    <row r="134" spans="1:79" s="443" customFormat="1" ht="16.5" customHeight="1" x14ac:dyDescent="0.2">
      <c r="A134" s="429"/>
      <c r="B134" s="1541" t="s">
        <v>534</v>
      </c>
      <c r="C134" s="1542"/>
      <c r="D134" s="1057">
        <f>SUM(D122,D127,D129)</f>
        <v>0</v>
      </c>
      <c r="E134" s="1057">
        <f t="shared" ref="E134:R134" si="11">SUM(E122,E127,E129)</f>
        <v>0</v>
      </c>
      <c r="F134" s="1057">
        <f t="shared" si="11"/>
        <v>0</v>
      </c>
      <c r="G134" s="1057">
        <f t="shared" si="11"/>
        <v>0</v>
      </c>
      <c r="H134" s="1057">
        <f t="shared" si="11"/>
        <v>0</v>
      </c>
      <c r="I134" s="1057">
        <f t="shared" si="11"/>
        <v>0</v>
      </c>
      <c r="J134" s="1057">
        <f t="shared" si="11"/>
        <v>0</v>
      </c>
      <c r="K134" s="1057">
        <f t="shared" si="11"/>
        <v>0</v>
      </c>
      <c r="L134" s="1057">
        <f t="shared" si="11"/>
        <v>0</v>
      </c>
      <c r="M134" s="1057">
        <f t="shared" si="11"/>
        <v>0</v>
      </c>
      <c r="N134" s="1057">
        <f t="shared" si="11"/>
        <v>0</v>
      </c>
      <c r="O134" s="1057">
        <f t="shared" si="11"/>
        <v>0</v>
      </c>
      <c r="P134" s="1057">
        <f t="shared" si="11"/>
        <v>0</v>
      </c>
      <c r="Q134" s="1057">
        <f t="shared" si="11"/>
        <v>0</v>
      </c>
      <c r="R134" s="1057">
        <f t="shared" si="11"/>
        <v>0</v>
      </c>
      <c r="S134" s="1057">
        <f>SUM(S122,S127,S129,S131,S132,S133)</f>
        <v>0</v>
      </c>
      <c r="T134" s="351"/>
      <c r="U134" s="351"/>
      <c r="V134" s="439"/>
      <c r="W134" s="439"/>
      <c r="X134" s="439"/>
      <c r="Y134" s="439"/>
      <c r="Z134" s="439"/>
      <c r="AA134" s="439"/>
      <c r="AB134" s="439"/>
      <c r="AC134" s="439"/>
      <c r="AD134" s="439"/>
      <c r="AE134" s="439"/>
      <c r="AF134" s="442"/>
      <c r="AG134" s="442"/>
      <c r="AH134" s="442"/>
      <c r="AI134" s="442"/>
      <c r="AJ134" s="442"/>
      <c r="AK134" s="442"/>
      <c r="AL134" s="442"/>
      <c r="AM134" s="442"/>
      <c r="AN134" s="442"/>
      <c r="AO134" s="442"/>
      <c r="AP134" s="442"/>
      <c r="AQ134" s="442"/>
      <c r="AR134" s="442"/>
      <c r="AS134" s="442"/>
      <c r="AT134" s="442"/>
      <c r="AU134" s="442"/>
      <c r="AV134" s="442"/>
      <c r="AW134" s="442"/>
      <c r="AX134" s="442"/>
      <c r="AY134" s="442"/>
      <c r="AZ134" s="442"/>
      <c r="BA134" s="442"/>
      <c r="BB134" s="442"/>
      <c r="BC134" s="442"/>
      <c r="BD134" s="442"/>
      <c r="BE134" s="442"/>
      <c r="BF134" s="442"/>
      <c r="BG134" s="442"/>
      <c r="BH134" s="442"/>
      <c r="BI134" s="442"/>
      <c r="BJ134" s="442"/>
      <c r="BK134" s="442"/>
      <c r="BL134" s="442"/>
      <c r="BM134" s="442"/>
      <c r="BN134" s="442"/>
      <c r="BO134" s="442"/>
      <c r="BP134" s="442"/>
      <c r="BQ134" s="442"/>
      <c r="BR134" s="442"/>
      <c r="BS134" s="442"/>
      <c r="BT134" s="442"/>
      <c r="BU134" s="442"/>
      <c r="BV134" s="442"/>
      <c r="BW134" s="442"/>
      <c r="BX134" s="442"/>
      <c r="BY134" s="442"/>
      <c r="BZ134" s="442"/>
      <c r="CA134" s="442"/>
    </row>
    <row r="135" spans="1:79" s="255" customFormat="1" ht="7.5" customHeight="1" x14ac:dyDescent="0.25">
      <c r="A135" s="254"/>
      <c r="B135" s="421"/>
      <c r="C135" s="421"/>
      <c r="D135" s="421"/>
      <c r="E135" s="421"/>
      <c r="F135" s="421"/>
      <c r="G135" s="421"/>
      <c r="H135" s="421"/>
      <c r="I135" s="421"/>
      <c r="J135" s="421"/>
      <c r="K135" s="422"/>
      <c r="L135" s="422"/>
      <c r="M135" s="422"/>
      <c r="N135" s="422"/>
      <c r="O135" s="422"/>
      <c r="P135" s="422"/>
      <c r="Q135" s="422"/>
      <c r="R135" s="422"/>
      <c r="S135" s="423"/>
      <c r="T135" s="254"/>
      <c r="U135" s="254"/>
    </row>
    <row r="136" spans="1:79" s="255" customFormat="1" ht="15" customHeight="1" x14ac:dyDescent="0.25">
      <c r="A136" s="254"/>
      <c r="B136" s="388" t="s">
        <v>535</v>
      </c>
      <c r="C136" s="421"/>
      <c r="D136" s="421"/>
      <c r="E136" s="421"/>
      <c r="F136" s="421"/>
      <c r="G136" s="421"/>
      <c r="H136" s="421"/>
      <c r="I136" s="421"/>
      <c r="J136" s="421"/>
      <c r="K136" s="422"/>
      <c r="L136" s="422"/>
      <c r="M136" s="422"/>
      <c r="N136" s="422"/>
      <c r="O136" s="422"/>
      <c r="P136" s="422"/>
      <c r="Q136" s="422"/>
      <c r="R136" s="422"/>
      <c r="S136" s="423"/>
      <c r="T136" s="254"/>
      <c r="U136" s="254"/>
    </row>
    <row r="137" spans="1:79" s="255" customFormat="1" ht="15" customHeight="1" x14ac:dyDescent="0.25">
      <c r="A137" s="254"/>
      <c r="B137" s="388"/>
      <c r="C137" s="421"/>
      <c r="D137" s="421"/>
      <c r="E137" s="421"/>
      <c r="F137" s="421"/>
      <c r="G137" s="421"/>
      <c r="H137" s="421"/>
      <c r="I137" s="421"/>
      <c r="J137" s="421"/>
      <c r="K137" s="422"/>
      <c r="L137" s="422"/>
      <c r="M137" s="422"/>
      <c r="N137" s="422"/>
      <c r="O137" s="422"/>
      <c r="P137" s="422"/>
      <c r="Q137" s="422"/>
      <c r="R137" s="422"/>
      <c r="S137" s="423"/>
      <c r="T137" s="254"/>
      <c r="U137" s="254"/>
    </row>
    <row r="138" spans="1:79" ht="15" customHeight="1" x14ac:dyDescent="0.25">
      <c r="A138" s="334"/>
      <c r="B138" s="430"/>
      <c r="C138" s="430"/>
      <c r="D138" s="430"/>
      <c r="E138" s="430"/>
      <c r="F138" s="430"/>
      <c r="G138" s="430"/>
      <c r="H138" s="430"/>
      <c r="I138" s="430"/>
      <c r="J138" s="430"/>
      <c r="K138" s="431"/>
      <c r="L138" s="431"/>
      <c r="M138" s="431"/>
      <c r="N138" s="431"/>
      <c r="O138" s="431"/>
      <c r="P138" s="431"/>
      <c r="Q138" s="431"/>
      <c r="R138" s="431"/>
      <c r="S138" s="432"/>
      <c r="T138" s="334"/>
      <c r="U138" s="334"/>
    </row>
    <row r="139" spans="1:79" s="255" customFormat="1" ht="15" customHeight="1" x14ac:dyDescent="0.2">
      <c r="A139" s="254"/>
      <c r="B139" s="283" t="s">
        <v>573</v>
      </c>
      <c r="C139" s="352"/>
      <c r="D139" s="352"/>
      <c r="E139" s="352"/>
      <c r="F139" s="352"/>
      <c r="G139" s="352"/>
      <c r="H139" s="352"/>
      <c r="I139" s="352"/>
      <c r="J139" s="352"/>
      <c r="K139" s="352"/>
      <c r="L139" s="444"/>
      <c r="M139" s="444"/>
      <c r="N139" s="444"/>
      <c r="O139" s="444"/>
      <c r="P139" s="444"/>
      <c r="Q139" s="284"/>
      <c r="R139" s="284"/>
      <c r="S139" s="423"/>
      <c r="T139" s="254"/>
      <c r="U139" s="254"/>
    </row>
    <row r="140" spans="1:79" s="255" customFormat="1" ht="15" customHeight="1" x14ac:dyDescent="0.2">
      <c r="A140" s="254"/>
      <c r="B140" s="1543"/>
      <c r="C140" s="1544"/>
      <c r="D140" s="1544"/>
      <c r="E140" s="1544"/>
      <c r="F140" s="1544"/>
      <c r="G140" s="1544"/>
      <c r="H140" s="1544"/>
      <c r="I140" s="1544"/>
      <c r="J140" s="1544"/>
      <c r="K140" s="1544"/>
      <c r="L140" s="1544"/>
      <c r="M140" s="1544"/>
      <c r="N140" s="1544"/>
      <c r="O140" s="1544"/>
      <c r="P140" s="1544"/>
      <c r="Q140" s="1544"/>
      <c r="R140" s="1545"/>
      <c r="S140" s="423"/>
      <c r="T140" s="254"/>
      <c r="U140" s="254"/>
    </row>
    <row r="141" spans="1:79" s="255" customFormat="1" ht="24" customHeight="1" x14ac:dyDescent="0.25">
      <c r="A141" s="393"/>
      <c r="B141" s="1546"/>
      <c r="C141" s="1547"/>
      <c r="D141" s="1547"/>
      <c r="E141" s="1547"/>
      <c r="F141" s="1547"/>
      <c r="G141" s="1547"/>
      <c r="H141" s="1547"/>
      <c r="I141" s="1547"/>
      <c r="J141" s="1547"/>
      <c r="K141" s="1547"/>
      <c r="L141" s="1547"/>
      <c r="M141" s="1547"/>
      <c r="N141" s="1547"/>
      <c r="O141" s="1547"/>
      <c r="P141" s="1547"/>
      <c r="Q141" s="1547"/>
      <c r="R141" s="1548"/>
      <c r="S141" s="293" t="str">
        <f>CONCATENATE(TEXT(500-LEN(B140), "#")," символов")</f>
        <v>500 символов</v>
      </c>
      <c r="T141" s="254"/>
      <c r="U141" s="254"/>
    </row>
    <row r="142" spans="1:79" s="255" customFormat="1" x14ac:dyDescent="0.2">
      <c r="A142" s="254"/>
      <c r="B142" s="254"/>
      <c r="C142" s="254"/>
      <c r="D142" s="254"/>
      <c r="E142" s="254"/>
      <c r="F142" s="254"/>
      <c r="G142" s="254"/>
      <c r="H142" s="254"/>
      <c r="I142" s="254"/>
      <c r="J142" s="254"/>
      <c r="K142" s="254"/>
      <c r="L142" s="254"/>
      <c r="M142" s="254"/>
      <c r="N142" s="254"/>
      <c r="O142" s="254"/>
      <c r="P142" s="254"/>
      <c r="Q142" s="254"/>
      <c r="R142" s="254"/>
      <c r="S142" s="254"/>
      <c r="T142" s="254"/>
      <c r="U142" s="254"/>
    </row>
    <row r="143" spans="1:79" s="226" customFormat="1" ht="24.75" customHeight="1" x14ac:dyDescent="0.2">
      <c r="A143" s="332"/>
      <c r="B143" s="332"/>
      <c r="C143" s="332"/>
      <c r="D143" s="332"/>
      <c r="E143" s="332"/>
      <c r="F143" s="332"/>
      <c r="G143" s="332"/>
      <c r="H143" s="332"/>
      <c r="I143" s="332"/>
      <c r="J143" s="332"/>
      <c r="K143" s="332"/>
      <c r="L143" s="332"/>
      <c r="M143" s="332"/>
      <c r="N143" s="332"/>
      <c r="O143" s="332"/>
      <c r="P143" s="1193"/>
      <c r="Q143" s="1360" t="s">
        <v>1066</v>
      </c>
      <c r="R143" s="1360" t="s">
        <v>1065</v>
      </c>
      <c r="S143" s="1360" t="s">
        <v>1067</v>
      </c>
      <c r="T143" s="1359"/>
      <c r="U143" s="999"/>
      <c r="V143" s="225"/>
      <c r="W143" s="225"/>
      <c r="X143" s="225"/>
    </row>
  </sheetData>
  <sheetProtection password="DDBE" sheet="1" objects="1" scenarios="1" formatCells="0" formatRows="0" insertRows="0" insertHyperlinks="0" deleteRows="0"/>
  <dataConsolidate/>
  <mergeCells count="105">
    <mergeCell ref="B131:C131"/>
    <mergeCell ref="D131:R133"/>
    <mergeCell ref="B132:C132"/>
    <mergeCell ref="B133:C133"/>
    <mergeCell ref="B134:C134"/>
    <mergeCell ref="B140:R141"/>
    <mergeCell ref="B126:C126"/>
    <mergeCell ref="B127:C127"/>
    <mergeCell ref="B128:C128"/>
    <mergeCell ref="D128:S128"/>
    <mergeCell ref="B129:C129"/>
    <mergeCell ref="B130:C130"/>
    <mergeCell ref="D130:S130"/>
    <mergeCell ref="B120:B121"/>
    <mergeCell ref="B122:C122"/>
    <mergeCell ref="B123:C123"/>
    <mergeCell ref="D123:S123"/>
    <mergeCell ref="B124:C124"/>
    <mergeCell ref="B125:C125"/>
    <mergeCell ref="B115:C115"/>
    <mergeCell ref="D115:S115"/>
    <mergeCell ref="B116:C116"/>
    <mergeCell ref="B117:C117"/>
    <mergeCell ref="B118:C118"/>
    <mergeCell ref="B119:C119"/>
    <mergeCell ref="B112:C114"/>
    <mergeCell ref="D112:S112"/>
    <mergeCell ref="D113:D114"/>
    <mergeCell ref="E113:E114"/>
    <mergeCell ref="F113:M113"/>
    <mergeCell ref="N113:R113"/>
    <mergeCell ref="S113:S114"/>
    <mergeCell ref="F96:M96"/>
    <mergeCell ref="N96:R96"/>
    <mergeCell ref="B103:C103"/>
    <mergeCell ref="B104:C104"/>
    <mergeCell ref="B105:C105"/>
    <mergeCell ref="B106:C106"/>
    <mergeCell ref="B84:C84"/>
    <mergeCell ref="B85:C85"/>
    <mergeCell ref="B86:C86"/>
    <mergeCell ref="B87:C87"/>
    <mergeCell ref="C96:D96"/>
    <mergeCell ref="E96:E97"/>
    <mergeCell ref="P81:Q82"/>
    <mergeCell ref="F82:J82"/>
    <mergeCell ref="K82:K83"/>
    <mergeCell ref="L82:L83"/>
    <mergeCell ref="M82:M83"/>
    <mergeCell ref="N82:N83"/>
    <mergeCell ref="O82:O83"/>
    <mergeCell ref="B75:C75"/>
    <mergeCell ref="B76:C76"/>
    <mergeCell ref="B77:C77"/>
    <mergeCell ref="B81:C83"/>
    <mergeCell ref="D81:E82"/>
    <mergeCell ref="F81:O81"/>
    <mergeCell ref="P72:Q73"/>
    <mergeCell ref="F73:J73"/>
    <mergeCell ref="K73:K74"/>
    <mergeCell ref="L73:L74"/>
    <mergeCell ref="M73:M74"/>
    <mergeCell ref="N73:N74"/>
    <mergeCell ref="O73:O74"/>
    <mergeCell ref="B66:C66"/>
    <mergeCell ref="B67:C67"/>
    <mergeCell ref="B68:C68"/>
    <mergeCell ref="B72:C74"/>
    <mergeCell ref="D72:E73"/>
    <mergeCell ref="F72:O72"/>
    <mergeCell ref="B48:C48"/>
    <mergeCell ref="B58:C58"/>
    <mergeCell ref="B59:C59"/>
    <mergeCell ref="B63:C63"/>
    <mergeCell ref="B64:C64"/>
    <mergeCell ref="B65:C65"/>
    <mergeCell ref="B43:C43"/>
    <mergeCell ref="B44:C44"/>
    <mergeCell ref="B45:C45"/>
    <mergeCell ref="B46:C46"/>
    <mergeCell ref="D46:S46"/>
    <mergeCell ref="B47:C47"/>
    <mergeCell ref="B37:C37"/>
    <mergeCell ref="B38:B39"/>
    <mergeCell ref="B40:C40"/>
    <mergeCell ref="B41:C41"/>
    <mergeCell ref="D41:S41"/>
    <mergeCell ref="B42:C42"/>
    <mergeCell ref="S31:S32"/>
    <mergeCell ref="B33:C33"/>
    <mergeCell ref="D33:S33"/>
    <mergeCell ref="B34:C34"/>
    <mergeCell ref="B35:C35"/>
    <mergeCell ref="B36:C36"/>
    <mergeCell ref="A1:N1"/>
    <mergeCell ref="B22:C24"/>
    <mergeCell ref="D22:S24"/>
    <mergeCell ref="B27:C27"/>
    <mergeCell ref="B30:C32"/>
    <mergeCell ref="D30:S30"/>
    <mergeCell ref="D31:D32"/>
    <mergeCell ref="E31:E32"/>
    <mergeCell ref="F31:M31"/>
    <mergeCell ref="N31:R31"/>
    <mergeCell ref="R1:T1"/>
  </mergeCells>
  <dataValidations xWindow="664" yWindow="376" count="27">
    <dataValidation allowBlank="1" showInputMessage="1" showErrorMessage="1" prompt="Сертифицированная «зеленая» электроэнергия, закупленная местным органом власти. Зеленая электроэнергия, закупленная другими лицами (организациями), не должна учитываться здесь." sqref="B59:C59"/>
    <dataValidation allowBlank="1" showInputMessage="1" showErrorMessage="1" promptTitle="Covenant Key Sectors" prompt="are considered as the main sectors where local authorities can influence energy consumption and consequently reduce CO2 emissions." sqref="B137"/>
    <dataValidation allowBlank="1" showInputMessage="1" showErrorMessage="1" prompt="Базовый год – это базисный год, с которым сравнивается показатели целевого года. Если Вы определили более одной цели в Вашем плане действий, то Вам настоятельно рекомендуется придерживать одного и того же базового года и вида сокращения выбросов CO2." sqref="B8"/>
    <dataValidation type="list" allowBlank="1" showInputMessage="1" showErrorMessage="1" prompt="Тот же базовый год, что указан в таблице &quot;Стратегия&quot;." sqref="D8">
      <formula1>BEIs</formula1>
    </dataValidation>
    <dataValidation allowBlank="1" showInputMessage="1" showErrorMessage="1" prompt="Коэффициенты выбросов – это коэффициенты, которые позволяют дать количественную оценку выбросов на единицу деятельности. Выберите клетку, соответствующую Вашему выбору коэффициента выбросов." sqref="B14"/>
    <dataValidation allowBlank="1" showInputMessage="1" showErrorMessage="1" prompt="Выберите клетку, соответствующую единице отчетности по выбросам, принятой в Вашем кадастре выбросов." sqref="B18"/>
    <dataValidation allowBlank="1" showInputMessage="1" showErrorMessage="1" prompt="The table below will use the value inserted here to calculate your CO2 emissions. " sqref="D98"/>
    <dataValidation allowBlank="1" showInputMessage="1" showErrorMessage="1" prompt="Промышленность, включенная в Схему торговли квотами ЕС (ЕС-ETS), если ПДУЭРК предусматривает действия в данных секторах промышленности." sqref="C39 C121"/>
    <dataValidation allowBlank="1" showInputMessage="1" showErrorMessage="1" prompt="Здания и объекты, являющиеся собственностью местных властей. Под объектами подразумеваются энергопотребляющие организации, которые не являются зданиями, например, водоочистные сооружения." sqref="B34:C34 B116:C116"/>
    <dataValidation allowBlank="1" showInputMessage="1" showErrorMessage="1" prompt="Здания и объекты третичного сектора (сектор услуг), к примеру, офисы частных компаний, банков, коммерческих и розничных мероприятий, больниц и т.д." sqref="B35:C35 B117:C117"/>
    <dataValidation allowBlank="1" showInputMessage="1" showErrorMessage="1" prompt="Здания, которые в основном используются как жилые здания. В этот сектор входит также и социальное жилье." sqref="B36:C36 B118:C118"/>
    <dataValidation allowBlank="1" showInputMessage="1" showErrorMessage="1" prompt="Обрабатывающая и строительная промышленность." sqref="B38:B39 B120:B121"/>
    <dataValidation allowBlank="1" showInputMessage="1" showErrorMessage="1" prompt="Касается отраслей производства и строительства, не включенных в Схему торговли выбросами ЕС (ЕС-ETS)." sqref="C38 C120"/>
    <dataValidation allowBlank="1" showInputMessage="1" showErrorMessage="1" prompt="Транспортные средства, находящиеся во владении и используемые администрацией местных органов власти." sqref="B42:C42 B124:C124"/>
    <dataValidation allowBlank="1" showInputMessage="1" showErrorMessage="1" prompt="Автобус, трамвай, метро, городской рельсовый транспорт и местные паромы, используемые в качестве пассажирского транспорта." sqref="B43:C43 B125:C125"/>
    <dataValidation allowBlank="1" showInputMessage="1" showErrorMessage="1" prompt="Здания, объекты и оборудование первичного сектора (сельское, лесное, рыбное хозяйство), например, теплицы, животноводческие комплексы, ирригация, сельскохозяйственное оборудование, рыболовные суда." sqref="B47:C47 B129:C129"/>
    <dataValidation allowBlank="1" showInputMessage="1" showErrorMessage="1" prompt="Основные сектора, в которых местные органы власти обладают возможностью повлиять на энергопотребление, и, как следствие, на снижение выбросов CO2." sqref="B50 B136"/>
    <dataValidation allowBlank="1" showInputMessage="1" showErrorMessage="1" prompt="Коэффициент выбросов от местного производства электроэнергии и/или закупки зеленой электроэнергии. Данный коэффициент используется для расчета выбросов от местного производства электроэнергии." sqref="D97"/>
    <dataValidation allowBlank="1" showInputMessage="1" showErrorMessage="1" prompt="Коэффициент выбросов для электроэнергии, которая не производится на территории муниципалитета. Данный коэффициент отражает выбросы парниковых газов от всех видов топлива, используемых станциями, поставляющими электроэнергию для национальной энергосистемы." sqref="C97"/>
    <dataValidation allowBlank="1" showInputMessage="1" showErrorMessage="1" prompt="Выбросы, не связанные с потреблением энергии, например, выбросы CH4 на свалках." sqref="B104:C104 B131:C131"/>
    <dataValidation allowBlank="1" showInputMessage="1" showErrorMessage="1" prompt="Выбросы, не связанные с потреблением энергии, например, выбросы CH4 и N2O на водоочистных сооружениях." sqref="B105:C105 B132:C132"/>
    <dataValidation allowBlank="1" showInputMessage="1" showErrorMessage="1" prompt="Любой другой сектор, не связанный с энергетикой. В этой клетке могут указываться отрицательные цифры, если Вам необходимо представить отчет о сокращении выбросов, достигаемых путем, например, зеленой инфраструктуры." sqref="B133:C133"/>
    <dataValidation allowBlank="1" showInputMessage="1" showErrorMessage="1" prompt="Общественное освещение, являющееся собственностью мэрии, либо которое регулирует мэрия (например, уличное освещение и светофоры). Немуниципальное общественное освещение входит в сектор «Третичные здания, оборудование/объекты»." sqref="B37:C37 B119:C119"/>
    <dataValidation allowBlank="1" showInputMessage="1" showErrorMessage="1" prompt="Коэффициенты выбросов, установленные Межправительственной группой экспертов по изменению климата. Коэффициенты выбросов для сжигания топлива – базируются на содержании ууглерода в каждом виде топлива." sqref="E14"/>
    <dataValidation allowBlank="1" showInputMessage="1" showErrorMessage="1" prompt="Коэффициенты выбросов для общего жизненного цикла каждого энергоносителя, включая не только выбросы ПГ, связанные непосредственно со сжиганием топлива, но и выбросы, связанные со всем циклом энергоснабжения, включая эксплуатацию, транспорт и обработку." sqref="E15"/>
    <dataValidation allowBlank="1" showInputMessage="1" showErrorMessage="1" prompt="Автодорожный, рельсовый и лодочный транспорт на территории местного органа власти, который относится к транспорту пассажиров и грузов, не указанному выше (например, частные пассажирские автомобили и грузовой транспорт)." sqref="B44:C44 B126:C126"/>
    <dataValidation allowBlank="1" showInputMessage="1" showErrorMessage="1" prompt="Любой другой сектор, не связанный с энергетикой. В этой графе могут указываться отрицательные цифры, если Вам необходимо представить отчет о сокращении выбросов, достигаемых путем, например, зеленой инфраструктуры." sqref="B106:C106"/>
  </dataValidations>
  <hyperlinks>
    <hyperlink ref="R1" location="'Главная страница'!A1" display="▲ ГЛАВНАЯ СТРАНИЦА"/>
    <hyperlink ref="S143" location="'Действия по смягчению'!A1" display="► ДЕЙСТВИЯ"/>
    <hyperlink ref="R143" location="МКВ1!A1" display="► МКВ1"/>
    <hyperlink ref="Q143" location="Стратегия!A1" display="BACK ◄"/>
    <hyperlink ref="F95" location="'Коэффициенты выбросов'!A1" display="Нажмите сюда для визуализации коэффициентов выбросов для топлив"/>
    <hyperlink ref="G95" location="EFs!A1" display="EFs!A1"/>
    <hyperlink ref="H95" location="EFs!A1" display="EFs!A1"/>
    <hyperlink ref="I95" location="EFs!A1" display="EFs!A1"/>
    <hyperlink ref="F95:L95" location="'Коэффициенты выбросов'!A1" display="Нажмите сюда для визуализации коэффициентов выбросов для топлив"/>
  </hyperlinks>
  <printOptions horizontalCentered="1"/>
  <pageMargins left="0.59055118110236227" right="0.59055118110236227" top="0.59055118110236227" bottom="0.59055118110236227" header="0.51181102362204722" footer="0.51181102362204722"/>
  <pageSetup paperSize="8" scale="82" fitToHeight="0" orientation="landscape" horizontalDpi="300" verticalDpi="300" r:id="rId1"/>
  <headerFooter alignWithMargins="0"/>
  <rowBreaks count="2" manualBreakCount="2">
    <brk id="51" max="19" man="1"/>
    <brk id="89"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931841" r:id="rId4" name="Check Box 1">
              <controlPr defaultSize="0" autoFill="0" autoLine="0" autoPict="0">
                <anchor moveWithCells="1">
                  <from>
                    <xdr:col>3</xdr:col>
                    <xdr:colOff>333375</xdr:colOff>
                    <xdr:row>13</xdr:row>
                    <xdr:rowOff>0</xdr:rowOff>
                  </from>
                  <to>
                    <xdr:col>3</xdr:col>
                    <xdr:colOff>638175</xdr:colOff>
                    <xdr:row>13</xdr:row>
                    <xdr:rowOff>219075</xdr:rowOff>
                  </to>
                </anchor>
              </controlPr>
            </control>
          </mc:Choice>
        </mc:AlternateContent>
        <mc:AlternateContent xmlns:mc="http://schemas.openxmlformats.org/markup-compatibility/2006">
          <mc:Choice Requires="x14">
            <control shapeId="931842" r:id="rId5" name="Check Box 2">
              <controlPr defaultSize="0" autoFill="0" autoLine="0" autoPict="0">
                <anchor moveWithCells="1">
                  <from>
                    <xdr:col>3</xdr:col>
                    <xdr:colOff>333375</xdr:colOff>
                    <xdr:row>14</xdr:row>
                    <xdr:rowOff>0</xdr:rowOff>
                  </from>
                  <to>
                    <xdr:col>3</xdr:col>
                    <xdr:colOff>638175</xdr:colOff>
                    <xdr:row>14</xdr:row>
                    <xdr:rowOff>219075</xdr:rowOff>
                  </to>
                </anchor>
              </controlPr>
            </control>
          </mc:Choice>
        </mc:AlternateContent>
        <mc:AlternateContent xmlns:mc="http://schemas.openxmlformats.org/markup-compatibility/2006">
          <mc:Choice Requires="x14">
            <control shapeId="931843" r:id="rId6" name="Check Box 3">
              <controlPr defaultSize="0" autoFill="0" autoLine="0" autoPict="0">
                <anchor moveWithCells="1">
                  <from>
                    <xdr:col>3</xdr:col>
                    <xdr:colOff>333375</xdr:colOff>
                    <xdr:row>17</xdr:row>
                    <xdr:rowOff>0</xdr:rowOff>
                  </from>
                  <to>
                    <xdr:col>3</xdr:col>
                    <xdr:colOff>638175</xdr:colOff>
                    <xdr:row>17</xdr:row>
                    <xdr:rowOff>219075</xdr:rowOff>
                  </to>
                </anchor>
              </controlPr>
            </control>
          </mc:Choice>
        </mc:AlternateContent>
        <mc:AlternateContent xmlns:mc="http://schemas.openxmlformats.org/markup-compatibility/2006">
          <mc:Choice Requires="x14">
            <control shapeId="931844" r:id="rId7" name="Check Box 4">
              <controlPr defaultSize="0" autoFill="0" autoLine="0" autoPict="0">
                <anchor moveWithCells="1">
                  <from>
                    <xdr:col>3</xdr:col>
                    <xdr:colOff>333375</xdr:colOff>
                    <xdr:row>18</xdr:row>
                    <xdr:rowOff>0</xdr:rowOff>
                  </from>
                  <to>
                    <xdr:col>3</xdr:col>
                    <xdr:colOff>638175</xdr:colOff>
                    <xdr:row>18</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97B42A"/>
    <pageSetUpPr autoPageBreaks="0" fitToPage="1"/>
  </sheetPr>
  <dimension ref="A1:CW145"/>
  <sheetViews>
    <sheetView showGridLines="0" zoomScaleNormal="100" zoomScaleSheetLayoutView="50" zoomScalePageLayoutView="50" workbookViewId="0">
      <pane ySplit="5" topLeftCell="A6" activePane="bottomLeft" state="frozen"/>
      <selection sqref="A1:V51"/>
      <selection pane="bottomLeft" activeCell="D37" sqref="D37"/>
    </sheetView>
  </sheetViews>
  <sheetFormatPr defaultColWidth="10" defaultRowHeight="14.25" x14ac:dyDescent="0.2"/>
  <cols>
    <col min="1" max="1" width="2.875" style="362" customWidth="1"/>
    <col min="2" max="2" width="28.5" style="362" customWidth="1"/>
    <col min="3" max="3" width="22.25" style="362" customWidth="1"/>
    <col min="4" max="4" width="18.875" style="362" customWidth="1"/>
    <col min="5" max="5" width="18.375" style="362" customWidth="1"/>
    <col min="6" max="6" width="14.625" style="362" customWidth="1"/>
    <col min="7" max="7" width="12.5" style="362" customWidth="1"/>
    <col min="8" max="8" width="8.875" style="362" customWidth="1"/>
    <col min="9" max="9" width="8.375" style="362" customWidth="1"/>
    <col min="10" max="10" width="9.375" style="362" customWidth="1"/>
    <col min="11" max="11" width="7.5" style="362" customWidth="1"/>
    <col min="12" max="12" width="12.375" style="362" customWidth="1"/>
    <col min="13" max="13" width="14.875" style="362" customWidth="1"/>
    <col min="14" max="14" width="16.125" style="362" customWidth="1"/>
    <col min="15" max="15" width="12.125" style="362" customWidth="1"/>
    <col min="16" max="16" width="13.5" style="362" customWidth="1"/>
    <col min="17" max="17" width="16" style="362" customWidth="1"/>
    <col min="18" max="18" width="15.625" style="362" customWidth="1"/>
    <col min="19" max="19" width="14.125" style="362" customWidth="1"/>
    <col min="20" max="16384" width="10" style="362"/>
  </cols>
  <sheetData>
    <row r="1" spans="1:21" s="333" customFormat="1" ht="54" customHeight="1" x14ac:dyDescent="0.4">
      <c r="A1" s="1398" t="s">
        <v>574</v>
      </c>
      <c r="B1" s="1398"/>
      <c r="C1" s="1398"/>
      <c r="D1" s="1398"/>
      <c r="E1" s="1398"/>
      <c r="F1" s="1398"/>
      <c r="G1" s="1398"/>
      <c r="H1" s="1398"/>
      <c r="I1" s="1398"/>
      <c r="J1" s="1398"/>
      <c r="K1" s="1398"/>
      <c r="L1" s="1398"/>
      <c r="M1" s="1398"/>
      <c r="N1" s="1398"/>
      <c r="O1" s="332"/>
      <c r="P1" s="332"/>
      <c r="Q1" s="332"/>
      <c r="R1" s="1496" t="s">
        <v>1070</v>
      </c>
      <c r="S1" s="1496"/>
      <c r="T1" s="1496"/>
    </row>
    <row r="2" spans="1:21" s="229" customFormat="1" ht="3.6" customHeight="1" x14ac:dyDescent="0.2">
      <c r="A2" s="227"/>
      <c r="B2" s="227"/>
      <c r="C2" s="227"/>
      <c r="D2" s="228"/>
      <c r="E2" s="228"/>
      <c r="F2" s="228"/>
      <c r="G2" s="228"/>
      <c r="H2" s="228"/>
      <c r="I2" s="228"/>
      <c r="J2" s="228"/>
      <c r="K2" s="228"/>
      <c r="L2" s="228"/>
      <c r="M2" s="228"/>
      <c r="N2" s="228"/>
      <c r="O2" s="228"/>
      <c r="P2" s="228"/>
      <c r="Q2" s="228"/>
      <c r="R2" s="228"/>
      <c r="S2" s="228"/>
      <c r="T2" s="228"/>
      <c r="U2" s="228"/>
    </row>
    <row r="3" spans="1:21" s="232" customFormat="1" ht="6.75" customHeight="1" x14ac:dyDescent="0.2">
      <c r="A3" s="230"/>
      <c r="B3" s="230"/>
      <c r="C3" s="230"/>
      <c r="D3" s="231"/>
      <c r="E3" s="231"/>
      <c r="F3" s="231"/>
      <c r="G3" s="231"/>
      <c r="H3" s="231"/>
      <c r="I3" s="231"/>
      <c r="J3" s="231"/>
      <c r="K3" s="231"/>
      <c r="L3" s="231"/>
      <c r="M3" s="231"/>
      <c r="N3" s="231"/>
      <c r="O3" s="231"/>
      <c r="P3" s="231"/>
      <c r="Q3" s="231"/>
      <c r="R3" s="231"/>
      <c r="S3" s="231"/>
      <c r="T3" s="231"/>
      <c r="U3" s="231"/>
    </row>
    <row r="4" spans="1:21" s="235" customFormat="1" ht="5.25" customHeight="1" x14ac:dyDescent="0.2">
      <c r="A4" s="233"/>
      <c r="B4" s="233"/>
      <c r="C4" s="233"/>
      <c r="D4" s="234"/>
      <c r="E4" s="234"/>
      <c r="F4" s="234"/>
      <c r="G4" s="234"/>
      <c r="H4" s="234"/>
      <c r="I4" s="234"/>
      <c r="J4" s="234"/>
      <c r="K4" s="234"/>
      <c r="L4" s="234"/>
      <c r="M4" s="234"/>
      <c r="N4" s="234"/>
      <c r="O4" s="234"/>
      <c r="P4" s="234"/>
      <c r="Q4" s="234"/>
      <c r="R4" s="234"/>
      <c r="S4" s="234"/>
      <c r="T4" s="234"/>
      <c r="U4" s="234"/>
    </row>
    <row r="5" spans="1:21" s="238" customFormat="1" ht="3.75" customHeight="1" x14ac:dyDescent="0.2">
      <c r="A5" s="236"/>
      <c r="B5" s="237"/>
      <c r="C5" s="237"/>
      <c r="D5" s="237"/>
      <c r="E5" s="237"/>
      <c r="F5" s="237"/>
      <c r="G5" s="237"/>
      <c r="H5" s="237"/>
      <c r="I5" s="237"/>
      <c r="J5" s="237"/>
      <c r="K5" s="237"/>
      <c r="L5" s="237"/>
      <c r="M5" s="237"/>
      <c r="N5" s="237"/>
      <c r="O5" s="237"/>
      <c r="P5" s="237"/>
      <c r="Q5" s="237"/>
      <c r="R5" s="237"/>
      <c r="S5" s="237"/>
    </row>
    <row r="6" spans="1:21" s="241" customFormat="1" ht="21" customHeight="1" x14ac:dyDescent="0.2">
      <c r="A6" s="240" t="s">
        <v>574</v>
      </c>
      <c r="B6" s="240"/>
      <c r="C6" s="240"/>
      <c r="D6" s="240"/>
      <c r="E6" s="240"/>
      <c r="F6" s="240"/>
      <c r="G6" s="240"/>
      <c r="H6" s="240"/>
      <c r="I6" s="240"/>
      <c r="J6" s="240"/>
      <c r="K6" s="240"/>
      <c r="L6" s="240"/>
      <c r="M6" s="240"/>
      <c r="N6" s="240"/>
      <c r="O6" s="240"/>
      <c r="P6" s="240"/>
      <c r="Q6" s="240"/>
      <c r="R6" s="240"/>
    </row>
    <row r="7" spans="1:21" s="446" customFormat="1" ht="21" customHeight="1" x14ac:dyDescent="0.4">
      <c r="A7" s="1206" t="s">
        <v>1071</v>
      </c>
      <c r="B7" s="445"/>
      <c r="C7" s="445"/>
      <c r="D7" s="445"/>
      <c r="E7" s="445"/>
      <c r="F7" s="445"/>
      <c r="G7" s="445"/>
      <c r="H7" s="445"/>
      <c r="I7" s="445"/>
      <c r="J7" s="445"/>
      <c r="K7" s="445"/>
      <c r="L7" s="445"/>
      <c r="M7" s="445"/>
      <c r="N7" s="445"/>
      <c r="O7" s="445"/>
      <c r="P7" s="445"/>
      <c r="Q7" s="445"/>
      <c r="R7" s="445"/>
    </row>
    <row r="8" spans="1:21" s="248" customFormat="1" ht="18.75" customHeight="1" x14ac:dyDescent="0.2">
      <c r="B8" s="335"/>
      <c r="C8" s="335"/>
      <c r="D8" s="335"/>
      <c r="E8" s="335"/>
      <c r="F8" s="335"/>
      <c r="G8" s="335"/>
      <c r="H8" s="335"/>
      <c r="I8" s="335"/>
      <c r="J8" s="335"/>
      <c r="K8" s="335"/>
      <c r="L8" s="335"/>
      <c r="M8" s="335"/>
      <c r="N8" s="335"/>
      <c r="O8" s="335"/>
      <c r="P8" s="335"/>
      <c r="Q8" s="335"/>
      <c r="R8" s="335"/>
    </row>
    <row r="9" spans="1:21" s="244" customFormat="1" ht="18" customHeight="1" x14ac:dyDescent="0.2">
      <c r="A9" s="251" t="s">
        <v>53</v>
      </c>
      <c r="B9" s="248" t="s">
        <v>494</v>
      </c>
      <c r="D9" s="341" t="s">
        <v>102</v>
      </c>
      <c r="K9" s="336"/>
      <c r="L9" s="336"/>
    </row>
    <row r="10" spans="1:21" s="244" customFormat="1" ht="18" customHeight="1" x14ac:dyDescent="0.2">
      <c r="A10" s="251"/>
      <c r="B10" s="248"/>
      <c r="D10" s="305"/>
      <c r="E10" s="305"/>
      <c r="K10" s="336"/>
      <c r="L10" s="336"/>
    </row>
    <row r="11" spans="1:21" s="255" customFormat="1" ht="18" customHeight="1" x14ac:dyDescent="0.2">
      <c r="A11" s="337"/>
      <c r="B11" s="338"/>
      <c r="C11" s="254"/>
      <c r="D11" s="296"/>
      <c r="E11" s="296"/>
      <c r="F11" s="254"/>
      <c r="G11" s="254"/>
      <c r="H11" s="254"/>
      <c r="I11" s="254"/>
      <c r="J11" s="254"/>
      <c r="K11" s="339"/>
      <c r="L11" s="339"/>
      <c r="M11" s="254"/>
      <c r="N11" s="254"/>
      <c r="O11" s="254"/>
      <c r="P11" s="254"/>
      <c r="Q11" s="254"/>
      <c r="R11" s="254"/>
      <c r="S11" s="254"/>
      <c r="T11" s="254"/>
      <c r="U11" s="254"/>
    </row>
    <row r="12" spans="1:21" s="255" customFormat="1" ht="18" customHeight="1" x14ac:dyDescent="0.2">
      <c r="A12" s="340" t="s">
        <v>54</v>
      </c>
      <c r="B12" s="253" t="s">
        <v>495</v>
      </c>
      <c r="C12" s="254"/>
      <c r="D12" s="341"/>
      <c r="E12" s="296"/>
      <c r="F12" s="254"/>
      <c r="G12" s="254"/>
      <c r="H12" s="254"/>
      <c r="I12" s="254"/>
      <c r="J12" s="254"/>
      <c r="K12" s="339"/>
      <c r="L12" s="339"/>
      <c r="M12" s="254"/>
      <c r="N12" s="254"/>
      <c r="O12" s="254"/>
      <c r="P12" s="254"/>
      <c r="Q12" s="254"/>
      <c r="R12" s="254"/>
      <c r="S12" s="254"/>
      <c r="T12" s="254"/>
      <c r="U12" s="254"/>
    </row>
    <row r="13" spans="1:21" s="255" customFormat="1" ht="18" customHeight="1" x14ac:dyDescent="0.2">
      <c r="A13" s="254"/>
      <c r="B13" s="254"/>
      <c r="C13" s="254"/>
      <c r="D13" s="254"/>
      <c r="E13" s="296"/>
      <c r="F13" s="254"/>
      <c r="G13" s="254"/>
      <c r="H13" s="254"/>
      <c r="I13" s="254"/>
      <c r="J13" s="254"/>
      <c r="K13" s="339"/>
      <c r="L13" s="339"/>
      <c r="M13" s="254"/>
      <c r="N13" s="254"/>
      <c r="O13" s="254"/>
      <c r="P13" s="254"/>
      <c r="Q13" s="254"/>
      <c r="R13" s="254"/>
      <c r="S13" s="254"/>
      <c r="T13" s="254"/>
      <c r="U13" s="254"/>
    </row>
    <row r="14" spans="1:21" s="246" customFormat="1" ht="18" customHeight="1" x14ac:dyDescent="0.2">
      <c r="A14" s="342"/>
      <c r="B14" s="343"/>
      <c r="C14" s="244"/>
      <c r="D14" s="344"/>
      <c r="E14" s="244"/>
      <c r="F14" s="343"/>
      <c r="G14" s="343"/>
      <c r="H14" s="343"/>
      <c r="I14" s="343"/>
      <c r="J14" s="244"/>
      <c r="K14" s="336"/>
      <c r="L14" s="336"/>
      <c r="M14" s="244"/>
      <c r="N14" s="244"/>
      <c r="O14" s="244"/>
      <c r="P14" s="244"/>
      <c r="Q14" s="244"/>
      <c r="R14" s="244"/>
      <c r="S14" s="244"/>
      <c r="T14" s="244"/>
      <c r="U14" s="244"/>
    </row>
    <row r="15" spans="1:21" s="246" customFormat="1" ht="18" customHeight="1" x14ac:dyDescent="0.2">
      <c r="A15" s="251" t="s">
        <v>55</v>
      </c>
      <c r="B15" s="842" t="s">
        <v>575</v>
      </c>
      <c r="C15" s="244"/>
      <c r="D15" s="345"/>
      <c r="E15" s="1357" t="s">
        <v>497</v>
      </c>
      <c r="F15" s="305"/>
      <c r="G15" s="248"/>
      <c r="H15" s="336"/>
      <c r="I15" s="346"/>
      <c r="J15" s="244"/>
      <c r="K15" s="336"/>
      <c r="L15" s="336"/>
      <c r="M15" s="244"/>
      <c r="N15" s="244"/>
      <c r="O15" s="244"/>
      <c r="P15" s="244"/>
      <c r="Q15" s="244"/>
      <c r="R15" s="244"/>
      <c r="S15" s="244"/>
      <c r="T15" s="244"/>
      <c r="U15" s="244"/>
    </row>
    <row r="16" spans="1:21" s="246" customFormat="1" ht="18" customHeight="1" x14ac:dyDescent="0.2">
      <c r="A16" s="342"/>
      <c r="B16" s="347"/>
      <c r="C16" s="244"/>
      <c r="D16" s="345"/>
      <c r="E16" s="1357" t="s">
        <v>498</v>
      </c>
      <c r="F16" s="244"/>
      <c r="G16" s="248"/>
      <c r="H16" s="248"/>
      <c r="I16" s="248"/>
      <c r="J16" s="248"/>
      <c r="K16" s="248"/>
      <c r="L16" s="248"/>
      <c r="M16" s="248"/>
      <c r="N16" s="248"/>
      <c r="O16" s="248"/>
      <c r="P16" s="244"/>
      <c r="Q16" s="244"/>
      <c r="R16" s="244"/>
      <c r="S16" s="244"/>
      <c r="T16" s="244"/>
      <c r="U16" s="244"/>
    </row>
    <row r="17" spans="1:101" s="246" customFormat="1" ht="18" customHeight="1" x14ac:dyDescent="0.2">
      <c r="A17" s="342"/>
      <c r="B17" s="347"/>
      <c r="C17" s="244"/>
      <c r="D17" s="244"/>
      <c r="E17" s="248"/>
      <c r="F17" s="244"/>
      <c r="G17" s="248"/>
      <c r="H17" s="248"/>
      <c r="I17" s="248"/>
      <c r="J17" s="248"/>
      <c r="K17" s="248"/>
      <c r="L17" s="248"/>
      <c r="M17" s="248"/>
      <c r="N17" s="248"/>
      <c r="O17" s="248"/>
      <c r="P17" s="244"/>
      <c r="Q17" s="244"/>
      <c r="R17" s="244"/>
      <c r="S17" s="244"/>
      <c r="T17" s="244"/>
      <c r="U17" s="244"/>
    </row>
    <row r="18" spans="1:101" s="255" customFormat="1" ht="18" customHeight="1" x14ac:dyDescent="0.2">
      <c r="A18" s="348"/>
      <c r="B18" s="349"/>
      <c r="C18" s="254"/>
      <c r="D18" s="254"/>
      <c r="E18" s="296"/>
      <c r="F18" s="253"/>
      <c r="G18" s="253"/>
      <c r="H18" s="253"/>
      <c r="I18" s="253"/>
      <c r="J18" s="253"/>
      <c r="K18" s="253"/>
      <c r="L18" s="253"/>
      <c r="M18" s="350"/>
      <c r="N18" s="350"/>
      <c r="O18" s="350"/>
      <c r="P18" s="350"/>
      <c r="Q18" s="350"/>
      <c r="R18" s="350"/>
      <c r="S18" s="254"/>
      <c r="T18" s="254"/>
      <c r="U18" s="254"/>
    </row>
    <row r="19" spans="1:101" s="255" customFormat="1" ht="18" customHeight="1" x14ac:dyDescent="0.2">
      <c r="A19" s="340" t="s">
        <v>56</v>
      </c>
      <c r="B19" s="843" t="s">
        <v>499</v>
      </c>
      <c r="C19" s="254"/>
      <c r="D19" s="351"/>
      <c r="E19" s="253" t="s">
        <v>577</v>
      </c>
      <c r="F19" s="296"/>
      <c r="G19" s="352"/>
      <c r="H19" s="352"/>
      <c r="I19" s="352"/>
      <c r="J19" s="352"/>
      <c r="K19" s="352"/>
      <c r="L19" s="352"/>
      <c r="M19" s="350"/>
      <c r="N19" s="350"/>
      <c r="O19" s="350"/>
      <c r="P19" s="350"/>
      <c r="Q19" s="350"/>
      <c r="R19" s="350"/>
      <c r="S19" s="254"/>
      <c r="T19" s="254"/>
      <c r="U19" s="254"/>
    </row>
    <row r="20" spans="1:101" s="255" customFormat="1" ht="18" customHeight="1" x14ac:dyDescent="0.2">
      <c r="A20" s="353"/>
      <c r="B20" s="354"/>
      <c r="C20" s="254"/>
      <c r="D20" s="351"/>
      <c r="E20" s="253" t="s">
        <v>591</v>
      </c>
      <c r="F20" s="254"/>
      <c r="G20" s="253"/>
      <c r="H20" s="253"/>
      <c r="I20" s="253"/>
      <c r="J20" s="253"/>
      <c r="K20" s="253"/>
      <c r="L20" s="253"/>
      <c r="M20" s="355"/>
      <c r="N20" s="355"/>
      <c r="O20" s="355"/>
      <c r="P20" s="355"/>
      <c r="Q20" s="355"/>
      <c r="R20" s="355"/>
      <c r="S20" s="254"/>
      <c r="T20" s="254"/>
      <c r="U20" s="254"/>
    </row>
    <row r="21" spans="1:101" s="255" customFormat="1" ht="18" customHeight="1" x14ac:dyDescent="0.2">
      <c r="A21" s="353"/>
      <c r="B21" s="356"/>
      <c r="C21" s="254"/>
      <c r="D21" s="254"/>
      <c r="E21" s="254"/>
      <c r="F21" s="254"/>
      <c r="G21" s="253"/>
      <c r="H21" s="253"/>
      <c r="I21" s="253"/>
      <c r="J21" s="253"/>
      <c r="K21" s="253"/>
      <c r="L21" s="253"/>
      <c r="M21" s="355"/>
      <c r="N21" s="355"/>
      <c r="O21" s="355"/>
      <c r="P21" s="355"/>
      <c r="Q21" s="355"/>
      <c r="R21" s="355"/>
      <c r="S21" s="254"/>
      <c r="T21" s="254"/>
      <c r="U21" s="254"/>
    </row>
    <row r="22" spans="1:101" s="246" customFormat="1" ht="18" customHeight="1" x14ac:dyDescent="0.2">
      <c r="A22" s="248"/>
      <c r="B22" s="357"/>
      <c r="C22" s="244"/>
      <c r="D22" s="244"/>
      <c r="E22" s="305"/>
      <c r="F22" s="273"/>
      <c r="G22" s="273"/>
      <c r="H22" s="273"/>
      <c r="I22" s="273"/>
      <c r="J22" s="273"/>
      <c r="K22" s="273"/>
      <c r="L22" s="273"/>
      <c r="M22" s="244"/>
      <c r="N22" s="244"/>
      <c r="O22" s="244"/>
      <c r="P22" s="244"/>
      <c r="Q22" s="244"/>
      <c r="R22" s="244"/>
      <c r="S22" s="244"/>
      <c r="T22" s="244"/>
      <c r="U22" s="244"/>
    </row>
    <row r="23" spans="1:101" s="246" customFormat="1" ht="18" customHeight="1" x14ac:dyDescent="0.2">
      <c r="A23" s="358" t="s">
        <v>106</v>
      </c>
      <c r="B23" s="1510" t="s">
        <v>501</v>
      </c>
      <c r="C23" s="1511"/>
      <c r="D23" s="1551">
        <f>БКВ!D22</f>
        <v>0</v>
      </c>
      <c r="E23" s="1552"/>
      <c r="F23" s="1552"/>
      <c r="G23" s="1552"/>
      <c r="H23" s="1552"/>
      <c r="I23" s="1552"/>
      <c r="J23" s="1552"/>
      <c r="K23" s="1552"/>
      <c r="L23" s="1552"/>
      <c r="M23" s="1552"/>
      <c r="N23" s="1552"/>
      <c r="O23" s="1552"/>
      <c r="P23" s="1552"/>
      <c r="Q23" s="1552"/>
      <c r="R23" s="1552"/>
      <c r="S23" s="1553"/>
      <c r="T23" s="244"/>
      <c r="U23" s="244"/>
    </row>
    <row r="24" spans="1:101" s="246" customFormat="1" ht="18" customHeight="1" x14ac:dyDescent="0.2">
      <c r="A24" s="248"/>
      <c r="B24" s="1510"/>
      <c r="C24" s="1511"/>
      <c r="D24" s="1554"/>
      <c r="E24" s="1555"/>
      <c r="F24" s="1555"/>
      <c r="G24" s="1555"/>
      <c r="H24" s="1555"/>
      <c r="I24" s="1555"/>
      <c r="J24" s="1555"/>
      <c r="K24" s="1555"/>
      <c r="L24" s="1555"/>
      <c r="M24" s="1555"/>
      <c r="N24" s="1555"/>
      <c r="O24" s="1555"/>
      <c r="P24" s="1555"/>
      <c r="Q24" s="1555"/>
      <c r="R24" s="1555"/>
      <c r="S24" s="1556"/>
      <c r="T24" s="244"/>
      <c r="U24" s="244"/>
    </row>
    <row r="25" spans="1:101" s="246" customFormat="1" ht="18" customHeight="1" x14ac:dyDescent="0.2">
      <c r="A25" s="248"/>
      <c r="B25" s="1510"/>
      <c r="C25" s="1511"/>
      <c r="D25" s="1557"/>
      <c r="E25" s="1558"/>
      <c r="F25" s="1558"/>
      <c r="G25" s="1558"/>
      <c r="H25" s="1558"/>
      <c r="I25" s="1558"/>
      <c r="J25" s="1558"/>
      <c r="K25" s="1558"/>
      <c r="L25" s="1558"/>
      <c r="M25" s="1558"/>
      <c r="N25" s="1558"/>
      <c r="O25" s="1558"/>
      <c r="P25" s="1558"/>
      <c r="Q25" s="1558"/>
      <c r="R25" s="1558"/>
      <c r="S25" s="1559"/>
      <c r="T25" s="250" t="str">
        <f>CONCATENATE(TEXT(1000-LEN(D23), "#")," символов")</f>
        <v>999 символов</v>
      </c>
      <c r="U25" s="244"/>
    </row>
    <row r="26" spans="1:101" s="246" customFormat="1" ht="18" customHeight="1" x14ac:dyDescent="0.2">
      <c r="A26" s="248"/>
      <c r="B26" s="343"/>
      <c r="C26" s="244"/>
      <c r="D26" s="273"/>
      <c r="E26" s="273"/>
      <c r="F26" s="273"/>
      <c r="G26" s="273"/>
      <c r="H26" s="273"/>
      <c r="I26" s="273"/>
      <c r="J26" s="273"/>
      <c r="K26" s="273"/>
      <c r="L26" s="244"/>
      <c r="M26" s="244"/>
      <c r="N26" s="244"/>
      <c r="O26" s="244"/>
      <c r="P26" s="244"/>
      <c r="Q26" s="244"/>
      <c r="R26" s="244"/>
      <c r="S26" s="244"/>
      <c r="T26" s="244"/>
      <c r="U26" s="244"/>
    </row>
    <row r="27" spans="1:101" ht="18" customHeight="1" x14ac:dyDescent="0.2">
      <c r="A27" s="359"/>
      <c r="B27" s="360"/>
      <c r="C27" s="334"/>
      <c r="D27" s="361"/>
      <c r="E27" s="361"/>
      <c r="F27" s="361"/>
      <c r="G27" s="361"/>
      <c r="H27" s="361"/>
      <c r="I27" s="361"/>
      <c r="J27" s="361"/>
      <c r="K27" s="361"/>
      <c r="L27" s="334"/>
      <c r="M27" s="334"/>
      <c r="N27" s="334"/>
      <c r="O27" s="334"/>
      <c r="P27" s="334"/>
      <c r="Q27" s="334"/>
      <c r="R27" s="334"/>
      <c r="S27" s="334"/>
      <c r="T27" s="334"/>
      <c r="U27" s="334"/>
    </row>
    <row r="28" spans="1:101" s="366" customFormat="1" ht="18" customHeight="1" x14ac:dyDescent="0.2">
      <c r="A28" s="248"/>
      <c r="B28" s="1512" t="s">
        <v>578</v>
      </c>
      <c r="C28" s="1512"/>
      <c r="D28" s="363"/>
      <c r="E28" s="363"/>
      <c r="F28" s="363"/>
      <c r="G28" s="363"/>
      <c r="H28" s="364"/>
      <c r="I28" s="364"/>
      <c r="J28" s="365"/>
      <c r="K28" s="365"/>
      <c r="L28" s="364"/>
      <c r="M28" s="364"/>
      <c r="N28" s="364"/>
      <c r="O28" s="248"/>
      <c r="P28" s="248"/>
      <c r="Q28" s="248"/>
      <c r="R28" s="248"/>
      <c r="S28" s="248"/>
      <c r="T28" s="248"/>
      <c r="U28" s="248"/>
    </row>
    <row r="29" spans="1:101" s="371" customFormat="1" ht="18" customHeight="1" x14ac:dyDescent="0.2">
      <c r="A29" s="253"/>
      <c r="B29" s="367"/>
      <c r="C29" s="367"/>
      <c r="D29" s="368"/>
      <c r="E29" s="368"/>
      <c r="F29" s="368"/>
      <c r="G29" s="368"/>
      <c r="H29" s="369"/>
      <c r="I29" s="369"/>
      <c r="J29" s="370"/>
      <c r="K29" s="370"/>
      <c r="L29" s="369"/>
      <c r="M29" s="369"/>
      <c r="N29" s="369"/>
      <c r="O29" s="253"/>
      <c r="P29" s="253"/>
      <c r="Q29" s="253"/>
      <c r="R29" s="253"/>
      <c r="S29" s="253"/>
      <c r="T29" s="253"/>
      <c r="U29" s="253"/>
    </row>
    <row r="30" spans="1:101" s="255" customFormat="1" ht="18" customHeight="1" x14ac:dyDescent="0.2">
      <c r="A30" s="254"/>
      <c r="B30" s="1204" t="s">
        <v>1075</v>
      </c>
      <c r="C30" s="254"/>
      <c r="D30" s="254"/>
      <c r="E30" s="254"/>
      <c r="F30" s="254"/>
      <c r="G30" s="254"/>
      <c r="H30" s="254"/>
      <c r="I30" s="254"/>
      <c r="J30" s="254"/>
      <c r="K30" s="254"/>
      <c r="L30" s="254"/>
      <c r="M30" s="254"/>
      <c r="N30" s="254"/>
      <c r="O30" s="254"/>
      <c r="P30" s="254"/>
      <c r="Q30" s="254"/>
      <c r="R30" s="254"/>
      <c r="S30" s="254"/>
      <c r="T30" s="254"/>
      <c r="U30" s="254"/>
    </row>
    <row r="31" spans="1:101" s="375" customFormat="1" ht="17.25" customHeight="1" x14ac:dyDescent="0.2">
      <c r="A31" s="372"/>
      <c r="B31" s="1518" t="s">
        <v>503</v>
      </c>
      <c r="C31" s="1560"/>
      <c r="D31" s="1425" t="s">
        <v>579</v>
      </c>
      <c r="E31" s="1425"/>
      <c r="F31" s="1425"/>
      <c r="G31" s="1425"/>
      <c r="H31" s="1425"/>
      <c r="I31" s="1425"/>
      <c r="J31" s="1425"/>
      <c r="K31" s="1425"/>
      <c r="L31" s="1425"/>
      <c r="M31" s="1425"/>
      <c r="N31" s="1425"/>
      <c r="O31" s="1425"/>
      <c r="P31" s="1425"/>
      <c r="Q31" s="1425"/>
      <c r="R31" s="1425"/>
      <c r="S31" s="1425"/>
      <c r="T31" s="373"/>
      <c r="U31" s="373"/>
      <c r="V31" s="373"/>
      <c r="W31" s="373"/>
      <c r="X31" s="373"/>
      <c r="Y31" s="373"/>
      <c r="Z31" s="373"/>
      <c r="AA31" s="373"/>
      <c r="AB31" s="373"/>
      <c r="AC31" s="373"/>
      <c r="AD31" s="373"/>
      <c r="AE31" s="373"/>
      <c r="AF31" s="373"/>
      <c r="AG31" s="373"/>
      <c r="AH31" s="373"/>
      <c r="AI31" s="373"/>
      <c r="AJ31" s="374"/>
      <c r="AK31" s="374"/>
      <c r="AL31" s="374"/>
      <c r="AM31" s="374"/>
      <c r="AN31" s="374"/>
      <c r="AO31" s="374"/>
      <c r="AP31" s="374"/>
      <c r="AQ31" s="374"/>
      <c r="AR31" s="374"/>
      <c r="AS31" s="374"/>
      <c r="AT31" s="374"/>
      <c r="AU31" s="374"/>
      <c r="AV31" s="374"/>
      <c r="AW31" s="374"/>
      <c r="AX31" s="374"/>
      <c r="AY31" s="374"/>
      <c r="AZ31" s="374"/>
      <c r="BA31" s="374"/>
      <c r="BB31" s="374"/>
      <c r="BC31" s="374"/>
      <c r="BD31" s="374"/>
      <c r="BE31" s="374"/>
      <c r="BF31" s="374"/>
      <c r="BG31" s="374"/>
      <c r="BH31" s="374"/>
      <c r="BI31" s="374"/>
      <c r="BJ31" s="374"/>
      <c r="BK31" s="374"/>
      <c r="BL31" s="374"/>
      <c r="BM31" s="374"/>
      <c r="BN31" s="374"/>
      <c r="BO31" s="374"/>
      <c r="BP31" s="374"/>
      <c r="BQ31" s="374"/>
      <c r="BR31" s="374"/>
      <c r="BS31" s="374"/>
      <c r="BT31" s="374"/>
      <c r="BU31" s="374"/>
      <c r="BV31" s="374"/>
      <c r="BW31" s="374"/>
      <c r="BX31" s="374"/>
      <c r="BY31" s="374"/>
      <c r="BZ31" s="374"/>
      <c r="CA31" s="374"/>
      <c r="CB31" s="374"/>
      <c r="CC31" s="374"/>
      <c r="CD31" s="374"/>
      <c r="CE31" s="374"/>
      <c r="CF31" s="374"/>
      <c r="CG31" s="374"/>
      <c r="CH31" s="374"/>
      <c r="CI31" s="374"/>
      <c r="CJ31" s="374"/>
      <c r="CK31" s="374"/>
      <c r="CL31" s="374"/>
      <c r="CM31" s="374"/>
      <c r="CN31" s="374"/>
      <c r="CO31" s="374"/>
      <c r="CP31" s="374"/>
      <c r="CQ31" s="374"/>
      <c r="CR31" s="374"/>
      <c r="CS31" s="374"/>
      <c r="CT31" s="374"/>
      <c r="CU31" s="374"/>
      <c r="CV31" s="374"/>
      <c r="CW31" s="374"/>
    </row>
    <row r="32" spans="1:101" s="379" customFormat="1" ht="13.5" customHeight="1" x14ac:dyDescent="0.2">
      <c r="A32" s="376"/>
      <c r="B32" s="1518"/>
      <c r="C32" s="1560"/>
      <c r="D32" s="1425" t="s">
        <v>504</v>
      </c>
      <c r="E32" s="1425" t="s">
        <v>505</v>
      </c>
      <c r="F32" s="1518" t="s">
        <v>554</v>
      </c>
      <c r="G32" s="1518"/>
      <c r="H32" s="1518"/>
      <c r="I32" s="1518"/>
      <c r="J32" s="1518"/>
      <c r="K32" s="1518"/>
      <c r="L32" s="1518"/>
      <c r="M32" s="1518"/>
      <c r="N32" s="1518" t="s">
        <v>507</v>
      </c>
      <c r="O32" s="1518"/>
      <c r="P32" s="1518"/>
      <c r="Q32" s="1518"/>
      <c r="R32" s="1518"/>
      <c r="S32" s="1518" t="s">
        <v>581</v>
      </c>
      <c r="T32" s="377"/>
      <c r="U32" s="377"/>
      <c r="V32" s="377"/>
      <c r="W32" s="377"/>
      <c r="X32" s="377"/>
      <c r="Y32" s="377"/>
      <c r="Z32" s="377"/>
      <c r="AA32" s="377"/>
      <c r="AB32" s="377"/>
      <c r="AC32" s="377"/>
      <c r="AD32" s="377"/>
      <c r="AE32" s="377"/>
      <c r="AF32" s="377"/>
      <c r="AG32" s="377"/>
      <c r="AH32" s="377"/>
      <c r="AI32" s="377"/>
      <c r="AJ32" s="378"/>
      <c r="AK32" s="378"/>
      <c r="AL32" s="378"/>
      <c r="AM32" s="378"/>
      <c r="AN32" s="378"/>
      <c r="AO32" s="378"/>
      <c r="AP32" s="378"/>
      <c r="AQ32" s="378"/>
      <c r="AR32" s="378"/>
      <c r="AS32" s="378"/>
      <c r="AT32" s="378"/>
      <c r="AU32" s="378"/>
      <c r="AV32" s="378"/>
      <c r="AW32" s="378"/>
      <c r="AX32" s="378"/>
      <c r="AY32" s="378"/>
      <c r="AZ32" s="378"/>
      <c r="BA32" s="378"/>
      <c r="BB32" s="378"/>
      <c r="BC32" s="378"/>
      <c r="BD32" s="378"/>
      <c r="BE32" s="378"/>
      <c r="BF32" s="378"/>
      <c r="BG32" s="378"/>
      <c r="BH32" s="378"/>
      <c r="BI32" s="378"/>
      <c r="BJ32" s="378"/>
      <c r="BK32" s="378"/>
      <c r="BL32" s="378"/>
      <c r="BM32" s="378"/>
      <c r="BN32" s="378"/>
      <c r="BO32" s="378"/>
      <c r="BP32" s="378"/>
      <c r="BQ32" s="378"/>
      <c r="BR32" s="378"/>
      <c r="BS32" s="378"/>
      <c r="BT32" s="378"/>
      <c r="BU32" s="378"/>
      <c r="BV32" s="378"/>
      <c r="BW32" s="378"/>
      <c r="BX32" s="378"/>
      <c r="BY32" s="378"/>
      <c r="BZ32" s="378"/>
      <c r="CA32" s="378"/>
      <c r="CB32" s="378"/>
      <c r="CC32" s="378"/>
      <c r="CD32" s="378"/>
      <c r="CE32" s="378"/>
      <c r="CF32" s="378"/>
      <c r="CG32" s="378"/>
      <c r="CH32" s="378"/>
      <c r="CI32" s="378"/>
      <c r="CJ32" s="378"/>
      <c r="CK32" s="378"/>
      <c r="CL32" s="378"/>
      <c r="CM32" s="378"/>
      <c r="CN32" s="378"/>
      <c r="CO32" s="378"/>
      <c r="CP32" s="378"/>
      <c r="CQ32" s="378"/>
      <c r="CR32" s="378"/>
      <c r="CS32" s="378"/>
      <c r="CT32" s="378"/>
      <c r="CU32" s="378"/>
      <c r="CV32" s="378"/>
      <c r="CW32" s="378"/>
    </row>
    <row r="33" spans="1:101" s="379" customFormat="1" ht="52.5" customHeight="1" x14ac:dyDescent="0.2">
      <c r="A33" s="376"/>
      <c r="B33" s="1518"/>
      <c r="C33" s="1560"/>
      <c r="D33" s="1425"/>
      <c r="E33" s="1425"/>
      <c r="F33" s="1190" t="s">
        <v>508</v>
      </c>
      <c r="G33" s="1190" t="s">
        <v>509</v>
      </c>
      <c r="H33" s="1190" t="s">
        <v>510</v>
      </c>
      <c r="I33" s="1190" t="s">
        <v>511</v>
      </c>
      <c r="J33" s="263" t="s">
        <v>563</v>
      </c>
      <c r="K33" s="263" t="s">
        <v>512</v>
      </c>
      <c r="L33" s="263" t="s">
        <v>513</v>
      </c>
      <c r="M33" s="1190" t="s">
        <v>514</v>
      </c>
      <c r="N33" s="1190" t="s">
        <v>515</v>
      </c>
      <c r="O33" s="1190" t="s">
        <v>516</v>
      </c>
      <c r="P33" s="1190" t="s">
        <v>517</v>
      </c>
      <c r="Q33" s="1190" t="s">
        <v>518</v>
      </c>
      <c r="R33" s="1190" t="s">
        <v>519</v>
      </c>
      <c r="S33" s="1518"/>
      <c r="T33" s="380"/>
      <c r="U33" s="377"/>
      <c r="V33" s="377"/>
      <c r="W33" s="377"/>
      <c r="X33" s="377"/>
      <c r="Y33" s="377"/>
      <c r="Z33" s="377"/>
      <c r="AA33" s="377"/>
      <c r="AB33" s="377"/>
      <c r="AC33" s="377"/>
      <c r="AD33" s="377"/>
      <c r="AE33" s="377"/>
      <c r="AF33" s="377"/>
      <c r="AG33" s="377"/>
      <c r="AH33" s="377"/>
      <c r="AI33" s="377"/>
      <c r="AJ33" s="378"/>
      <c r="AK33" s="378"/>
      <c r="AL33" s="378"/>
      <c r="AM33" s="378"/>
      <c r="AN33" s="378"/>
      <c r="AO33" s="378"/>
      <c r="AP33" s="378"/>
      <c r="AQ33" s="378"/>
      <c r="AR33" s="378"/>
      <c r="AS33" s="378"/>
      <c r="AT33" s="378"/>
      <c r="AU33" s="378"/>
      <c r="AV33" s="378"/>
      <c r="AW33" s="378"/>
      <c r="AX33" s="378"/>
      <c r="AY33" s="378"/>
      <c r="AZ33" s="378"/>
      <c r="BA33" s="378"/>
      <c r="BB33" s="378"/>
      <c r="BC33" s="378"/>
      <c r="BD33" s="378"/>
      <c r="BE33" s="378"/>
      <c r="BF33" s="378"/>
      <c r="BG33" s="378"/>
      <c r="BH33" s="378"/>
      <c r="BI33" s="378"/>
      <c r="BJ33" s="378"/>
      <c r="BK33" s="378"/>
      <c r="BL33" s="378"/>
      <c r="BM33" s="378"/>
      <c r="BN33" s="378"/>
      <c r="BO33" s="378"/>
      <c r="BP33" s="378"/>
      <c r="BQ33" s="378"/>
      <c r="BR33" s="378"/>
      <c r="BS33" s="378"/>
      <c r="BT33" s="378"/>
      <c r="BU33" s="378"/>
      <c r="BV33" s="378"/>
      <c r="BW33" s="378"/>
      <c r="BX33" s="378"/>
      <c r="BY33" s="378"/>
      <c r="BZ33" s="378"/>
      <c r="CA33" s="378"/>
      <c r="CB33" s="378"/>
      <c r="CC33" s="378"/>
      <c r="CD33" s="378"/>
      <c r="CE33" s="378"/>
      <c r="CF33" s="378"/>
      <c r="CG33" s="378"/>
      <c r="CH33" s="378"/>
      <c r="CI33" s="378"/>
      <c r="CJ33" s="378"/>
      <c r="CK33" s="378"/>
      <c r="CL33" s="378"/>
      <c r="CM33" s="378"/>
      <c r="CN33" s="378"/>
      <c r="CO33" s="378"/>
      <c r="CP33" s="378"/>
      <c r="CQ33" s="378"/>
      <c r="CR33" s="378"/>
      <c r="CS33" s="378"/>
      <c r="CT33" s="378"/>
      <c r="CU33" s="378"/>
      <c r="CV33" s="378"/>
      <c r="CW33" s="378"/>
    </row>
    <row r="34" spans="1:101" s="379" customFormat="1" ht="16.5" customHeight="1" x14ac:dyDescent="0.2">
      <c r="A34" s="376"/>
      <c r="B34" s="1514" t="s">
        <v>520</v>
      </c>
      <c r="C34" s="1514"/>
      <c r="D34" s="1507" t="s">
        <v>94</v>
      </c>
      <c r="E34" s="1507"/>
      <c r="F34" s="1507"/>
      <c r="G34" s="1507"/>
      <c r="H34" s="1507"/>
      <c r="I34" s="1507"/>
      <c r="J34" s="1507"/>
      <c r="K34" s="1507"/>
      <c r="L34" s="1507"/>
      <c r="M34" s="1507"/>
      <c r="N34" s="1507"/>
      <c r="O34" s="1507"/>
      <c r="P34" s="1507"/>
      <c r="Q34" s="1507"/>
      <c r="R34" s="1507"/>
      <c r="S34" s="1507"/>
      <c r="T34" s="380"/>
      <c r="U34" s="377"/>
      <c r="V34" s="377"/>
      <c r="W34" s="377"/>
      <c r="X34" s="377"/>
      <c r="Y34" s="377"/>
      <c r="Z34" s="377"/>
      <c r="AA34" s="377"/>
      <c r="AB34" s="377"/>
      <c r="AC34" s="377"/>
      <c r="AD34" s="377"/>
      <c r="AE34" s="377"/>
      <c r="AF34" s="377"/>
      <c r="AG34" s="377"/>
      <c r="AH34" s="377"/>
      <c r="AI34" s="377"/>
      <c r="AJ34" s="378"/>
      <c r="AK34" s="378"/>
      <c r="AL34" s="378"/>
      <c r="AM34" s="378"/>
      <c r="AN34" s="378"/>
      <c r="AO34" s="378"/>
      <c r="AP34" s="378"/>
      <c r="AQ34" s="378"/>
      <c r="AR34" s="378"/>
      <c r="AS34" s="378"/>
      <c r="AT34" s="378"/>
      <c r="AU34" s="378"/>
      <c r="AV34" s="378"/>
      <c r="AW34" s="378"/>
      <c r="AX34" s="378"/>
      <c r="AY34" s="378"/>
      <c r="AZ34" s="378"/>
      <c r="BA34" s="378"/>
      <c r="BB34" s="378"/>
      <c r="BC34" s="378"/>
      <c r="BD34" s="378"/>
      <c r="BE34" s="378"/>
      <c r="BF34" s="378"/>
      <c r="BG34" s="378"/>
      <c r="BH34" s="378"/>
      <c r="BI34" s="378"/>
      <c r="BJ34" s="378"/>
      <c r="BK34" s="378"/>
      <c r="BL34" s="378"/>
      <c r="BM34" s="378"/>
      <c r="BN34" s="378"/>
      <c r="BO34" s="378"/>
      <c r="BP34" s="378"/>
      <c r="BQ34" s="378"/>
      <c r="BR34" s="378"/>
      <c r="BS34" s="378"/>
      <c r="BT34" s="378"/>
      <c r="BU34" s="378"/>
      <c r="BV34" s="378"/>
      <c r="BW34" s="378"/>
      <c r="BX34" s="378"/>
      <c r="BY34" s="378"/>
      <c r="BZ34" s="378"/>
      <c r="CA34" s="378"/>
      <c r="CB34" s="378"/>
      <c r="CC34" s="378"/>
      <c r="CD34" s="378"/>
      <c r="CE34" s="378"/>
      <c r="CF34" s="378"/>
      <c r="CG34" s="378"/>
      <c r="CH34" s="378"/>
      <c r="CI34" s="378"/>
      <c r="CJ34" s="378"/>
      <c r="CK34" s="378"/>
      <c r="CL34" s="378"/>
      <c r="CM34" s="378"/>
      <c r="CN34" s="378"/>
      <c r="CO34" s="378"/>
      <c r="CP34" s="378"/>
      <c r="CQ34" s="378"/>
      <c r="CR34" s="378"/>
      <c r="CS34" s="378"/>
      <c r="CT34" s="378"/>
      <c r="CU34" s="378"/>
      <c r="CV34" s="378"/>
      <c r="CW34" s="378"/>
    </row>
    <row r="35" spans="1:101" s="379" customFormat="1" ht="17.100000000000001" customHeight="1" x14ac:dyDescent="0.2">
      <c r="A35" s="376"/>
      <c r="B35" s="1508" t="s">
        <v>521</v>
      </c>
      <c r="C35" s="1508"/>
      <c r="D35" s="381"/>
      <c r="E35" s="381"/>
      <c r="F35" s="381"/>
      <c r="G35" s="381"/>
      <c r="H35" s="381"/>
      <c r="I35" s="381"/>
      <c r="J35" s="381"/>
      <c r="K35" s="381"/>
      <c r="L35" s="381"/>
      <c r="M35" s="381"/>
      <c r="N35" s="381"/>
      <c r="O35" s="381"/>
      <c r="P35" s="381"/>
      <c r="Q35" s="381"/>
      <c r="R35" s="381"/>
      <c r="S35" s="382">
        <f t="shared" ref="S35:S40" si="0">SUM(D35:R35)</f>
        <v>0</v>
      </c>
      <c r="T35" s="380"/>
      <c r="U35" s="377"/>
      <c r="V35" s="377"/>
      <c r="W35" s="377"/>
      <c r="X35" s="377"/>
      <c r="Y35" s="377"/>
      <c r="Z35" s="377"/>
      <c r="AA35" s="377"/>
      <c r="AB35" s="377"/>
      <c r="AC35" s="377"/>
      <c r="AD35" s="377"/>
      <c r="AE35" s="377"/>
      <c r="AF35" s="377"/>
      <c r="AG35" s="377"/>
      <c r="AH35" s="377"/>
      <c r="AI35" s="377"/>
      <c r="AJ35" s="378"/>
      <c r="AK35" s="378"/>
      <c r="AL35" s="378"/>
      <c r="AM35" s="378"/>
      <c r="AN35" s="378"/>
      <c r="AO35" s="378"/>
      <c r="AP35" s="378"/>
      <c r="AQ35" s="378"/>
      <c r="AR35" s="378"/>
      <c r="AS35" s="378"/>
      <c r="AT35" s="378"/>
      <c r="AU35" s="378"/>
      <c r="AV35" s="378"/>
      <c r="AW35" s="378"/>
      <c r="AX35" s="378"/>
      <c r="AY35" s="378"/>
      <c r="AZ35" s="378"/>
      <c r="BA35" s="378"/>
      <c r="BB35" s="378"/>
      <c r="BC35" s="378"/>
      <c r="BD35" s="378"/>
      <c r="BE35" s="378"/>
      <c r="BF35" s="378"/>
      <c r="BG35" s="378"/>
      <c r="BH35" s="378"/>
      <c r="BI35" s="378"/>
      <c r="BJ35" s="378"/>
      <c r="BK35" s="378"/>
      <c r="BL35" s="378"/>
      <c r="BM35" s="378"/>
      <c r="BN35" s="378"/>
      <c r="BO35" s="378"/>
      <c r="BP35" s="378"/>
      <c r="BQ35" s="378"/>
      <c r="BR35" s="378"/>
      <c r="BS35" s="378"/>
      <c r="BT35" s="378"/>
      <c r="BU35" s="378"/>
      <c r="BV35" s="378"/>
      <c r="BW35" s="378"/>
      <c r="BX35" s="378"/>
      <c r="BY35" s="378"/>
      <c r="BZ35" s="378"/>
      <c r="CA35" s="378"/>
      <c r="CB35" s="378"/>
      <c r="CC35" s="378"/>
      <c r="CD35" s="378"/>
      <c r="CE35" s="378"/>
      <c r="CF35" s="378"/>
      <c r="CG35" s="378"/>
      <c r="CH35" s="378"/>
      <c r="CI35" s="378"/>
      <c r="CJ35" s="378"/>
      <c r="CK35" s="378"/>
      <c r="CL35" s="378"/>
      <c r="CM35" s="378"/>
      <c r="CN35" s="378"/>
      <c r="CO35" s="378"/>
      <c r="CP35" s="378"/>
      <c r="CQ35" s="378"/>
      <c r="CR35" s="378"/>
      <c r="CS35" s="378"/>
      <c r="CT35" s="378"/>
      <c r="CU35" s="378"/>
      <c r="CV35" s="378"/>
      <c r="CW35" s="378"/>
    </row>
    <row r="36" spans="1:101" s="379" customFormat="1" ht="17.100000000000001" customHeight="1" x14ac:dyDescent="0.2">
      <c r="A36" s="376"/>
      <c r="B36" s="1509" t="s">
        <v>522</v>
      </c>
      <c r="C36" s="1509"/>
      <c r="D36" s="381"/>
      <c r="E36" s="381"/>
      <c r="F36" s="381"/>
      <c r="G36" s="381"/>
      <c r="H36" s="381"/>
      <c r="I36" s="381"/>
      <c r="J36" s="381"/>
      <c r="K36" s="381"/>
      <c r="L36" s="381"/>
      <c r="M36" s="381"/>
      <c r="N36" s="381"/>
      <c r="O36" s="381"/>
      <c r="P36" s="381"/>
      <c r="Q36" s="381"/>
      <c r="R36" s="381"/>
      <c r="S36" s="382">
        <f t="shared" si="0"/>
        <v>0</v>
      </c>
      <c r="T36" s="380"/>
      <c r="U36" s="377"/>
      <c r="V36" s="377"/>
      <c r="W36" s="377"/>
      <c r="X36" s="377"/>
      <c r="Y36" s="377"/>
      <c r="Z36" s="377"/>
      <c r="AA36" s="377"/>
      <c r="AB36" s="377"/>
      <c r="AC36" s="377"/>
      <c r="AD36" s="377"/>
      <c r="AE36" s="377"/>
      <c r="AF36" s="377"/>
      <c r="AG36" s="377"/>
      <c r="AH36" s="377"/>
      <c r="AI36" s="377"/>
      <c r="AJ36" s="378"/>
      <c r="AK36" s="378"/>
      <c r="AL36" s="378"/>
      <c r="AM36" s="378"/>
      <c r="AN36" s="378"/>
      <c r="AO36" s="378"/>
      <c r="AP36" s="378"/>
      <c r="AQ36" s="378"/>
      <c r="AR36" s="378"/>
      <c r="AS36" s="378"/>
      <c r="AT36" s="378"/>
      <c r="AU36" s="378"/>
      <c r="AV36" s="378"/>
      <c r="AW36" s="378"/>
      <c r="AX36" s="378"/>
      <c r="AY36" s="378"/>
      <c r="AZ36" s="378"/>
      <c r="BA36" s="378"/>
      <c r="BB36" s="378"/>
      <c r="BC36" s="378"/>
      <c r="BD36" s="378"/>
      <c r="BE36" s="378"/>
      <c r="BF36" s="378"/>
      <c r="BG36" s="378"/>
      <c r="BH36" s="378"/>
      <c r="BI36" s="378"/>
      <c r="BJ36" s="378"/>
      <c r="BK36" s="378"/>
      <c r="BL36" s="378"/>
      <c r="BM36" s="378"/>
      <c r="BN36" s="378"/>
      <c r="BO36" s="378"/>
      <c r="BP36" s="378"/>
      <c r="BQ36" s="378"/>
      <c r="BR36" s="378"/>
      <c r="BS36" s="378"/>
      <c r="BT36" s="378"/>
      <c r="BU36" s="378"/>
      <c r="BV36" s="378"/>
      <c r="BW36" s="378"/>
      <c r="BX36" s="378"/>
      <c r="BY36" s="378"/>
      <c r="BZ36" s="378"/>
      <c r="CA36" s="378"/>
      <c r="CB36" s="378"/>
      <c r="CC36" s="378"/>
      <c r="CD36" s="378"/>
      <c r="CE36" s="378"/>
      <c r="CF36" s="378"/>
      <c r="CG36" s="378"/>
      <c r="CH36" s="378"/>
      <c r="CI36" s="378"/>
      <c r="CJ36" s="378"/>
      <c r="CK36" s="378"/>
      <c r="CL36" s="378"/>
      <c r="CM36" s="378"/>
      <c r="CN36" s="378"/>
      <c r="CO36" s="378"/>
      <c r="CP36" s="378"/>
      <c r="CQ36" s="378"/>
      <c r="CR36" s="378"/>
      <c r="CS36" s="378"/>
      <c r="CT36" s="378"/>
      <c r="CU36" s="378"/>
      <c r="CV36" s="378"/>
      <c r="CW36" s="378"/>
    </row>
    <row r="37" spans="1:101" s="379" customFormat="1" ht="17.100000000000001" customHeight="1" x14ac:dyDescent="0.2">
      <c r="A37" s="376"/>
      <c r="B37" s="1508" t="s">
        <v>523</v>
      </c>
      <c r="C37" s="1508"/>
      <c r="D37" s="381"/>
      <c r="E37" s="381"/>
      <c r="F37" s="381"/>
      <c r="G37" s="381"/>
      <c r="H37" s="381"/>
      <c r="I37" s="381"/>
      <c r="J37" s="381"/>
      <c r="K37" s="381"/>
      <c r="L37" s="381"/>
      <c r="M37" s="381"/>
      <c r="N37" s="381"/>
      <c r="O37" s="381"/>
      <c r="P37" s="381"/>
      <c r="Q37" s="381"/>
      <c r="R37" s="381"/>
      <c r="S37" s="382">
        <f t="shared" si="0"/>
        <v>0</v>
      </c>
      <c r="T37" s="380"/>
      <c r="U37" s="377"/>
      <c r="V37" s="377"/>
      <c r="W37" s="377"/>
      <c r="X37" s="377"/>
      <c r="Y37" s="377"/>
      <c r="Z37" s="377"/>
      <c r="AA37" s="377"/>
      <c r="AB37" s="377"/>
      <c r="AC37" s="377"/>
      <c r="AD37" s="377"/>
      <c r="AE37" s="377"/>
      <c r="AF37" s="377"/>
      <c r="AG37" s="377"/>
      <c r="AH37" s="377"/>
      <c r="AI37" s="377"/>
      <c r="AJ37" s="378"/>
      <c r="AK37" s="378"/>
      <c r="AL37" s="378"/>
      <c r="AM37" s="378"/>
      <c r="AN37" s="378"/>
      <c r="AO37" s="378"/>
      <c r="AP37" s="378"/>
      <c r="AQ37" s="378"/>
      <c r="AR37" s="378"/>
      <c r="AS37" s="378"/>
      <c r="AT37" s="378"/>
      <c r="AU37" s="378"/>
      <c r="AV37" s="378"/>
      <c r="AW37" s="378"/>
      <c r="AX37" s="378"/>
      <c r="AY37" s="378"/>
      <c r="AZ37" s="378"/>
      <c r="BA37" s="378"/>
      <c r="BB37" s="378"/>
      <c r="BC37" s="378"/>
      <c r="BD37" s="378"/>
      <c r="BE37" s="378"/>
      <c r="BF37" s="378"/>
      <c r="BG37" s="378"/>
      <c r="BH37" s="378"/>
      <c r="BI37" s="378"/>
      <c r="BJ37" s="378"/>
      <c r="BK37" s="378"/>
      <c r="BL37" s="378"/>
      <c r="BM37" s="378"/>
      <c r="BN37" s="378"/>
      <c r="BO37" s="378"/>
      <c r="BP37" s="378"/>
      <c r="BQ37" s="378"/>
      <c r="BR37" s="378"/>
      <c r="BS37" s="378"/>
      <c r="BT37" s="378"/>
      <c r="BU37" s="378"/>
      <c r="BV37" s="378"/>
      <c r="BW37" s="378"/>
      <c r="BX37" s="378"/>
      <c r="BY37" s="378"/>
      <c r="BZ37" s="378"/>
      <c r="CA37" s="378"/>
      <c r="CB37" s="378"/>
      <c r="CC37" s="378"/>
      <c r="CD37" s="378"/>
      <c r="CE37" s="378"/>
      <c r="CF37" s="378"/>
      <c r="CG37" s="378"/>
      <c r="CH37" s="378"/>
      <c r="CI37" s="378"/>
      <c r="CJ37" s="378"/>
      <c r="CK37" s="378"/>
      <c r="CL37" s="378"/>
      <c r="CM37" s="378"/>
      <c r="CN37" s="378"/>
      <c r="CO37" s="378"/>
      <c r="CP37" s="378"/>
      <c r="CQ37" s="378"/>
      <c r="CR37" s="378"/>
      <c r="CS37" s="378"/>
      <c r="CT37" s="378"/>
      <c r="CU37" s="378"/>
      <c r="CV37" s="378"/>
      <c r="CW37" s="378"/>
    </row>
    <row r="38" spans="1:101" s="379" customFormat="1" ht="17.100000000000001" customHeight="1" x14ac:dyDescent="0.2">
      <c r="A38" s="376"/>
      <c r="B38" s="1508" t="s">
        <v>524</v>
      </c>
      <c r="C38" s="1508"/>
      <c r="D38" s="381"/>
      <c r="E38" s="381"/>
      <c r="F38" s="381"/>
      <c r="G38" s="381"/>
      <c r="H38" s="381"/>
      <c r="I38" s="381"/>
      <c r="J38" s="381"/>
      <c r="K38" s="381"/>
      <c r="L38" s="381"/>
      <c r="M38" s="381"/>
      <c r="N38" s="381"/>
      <c r="O38" s="381"/>
      <c r="P38" s="381"/>
      <c r="Q38" s="381"/>
      <c r="R38" s="381"/>
      <c r="S38" s="382">
        <f t="shared" si="0"/>
        <v>0</v>
      </c>
      <c r="T38" s="380"/>
      <c r="U38" s="377"/>
      <c r="V38" s="377"/>
      <c r="W38" s="377"/>
      <c r="X38" s="377"/>
      <c r="Y38" s="377"/>
      <c r="Z38" s="377"/>
      <c r="AA38" s="377"/>
      <c r="AB38" s="377"/>
      <c r="AC38" s="377"/>
      <c r="AD38" s="377"/>
      <c r="AE38" s="377"/>
      <c r="AF38" s="377"/>
      <c r="AG38" s="377"/>
      <c r="AH38" s="377"/>
      <c r="AI38" s="377"/>
      <c r="AJ38" s="378"/>
      <c r="AK38" s="378"/>
      <c r="AL38" s="378"/>
      <c r="AM38" s="378"/>
      <c r="AN38" s="378"/>
      <c r="AO38" s="378"/>
      <c r="AP38" s="378"/>
      <c r="AQ38" s="378"/>
      <c r="AR38" s="378"/>
      <c r="AS38" s="378"/>
      <c r="AT38" s="378"/>
      <c r="AU38" s="378"/>
      <c r="AV38" s="378"/>
      <c r="AW38" s="378"/>
      <c r="AX38" s="378"/>
      <c r="AY38" s="378"/>
      <c r="AZ38" s="378"/>
      <c r="BA38" s="378"/>
      <c r="BB38" s="378"/>
      <c r="BC38" s="378"/>
      <c r="BD38" s="378"/>
      <c r="BE38" s="378"/>
      <c r="BF38" s="378"/>
      <c r="BG38" s="378"/>
      <c r="BH38" s="378"/>
      <c r="BI38" s="378"/>
      <c r="BJ38" s="378"/>
      <c r="BK38" s="378"/>
      <c r="BL38" s="378"/>
      <c r="BM38" s="378"/>
      <c r="BN38" s="378"/>
      <c r="BO38" s="378"/>
      <c r="BP38" s="378"/>
      <c r="BQ38" s="378"/>
      <c r="BR38" s="378"/>
      <c r="BS38" s="378"/>
      <c r="BT38" s="378"/>
      <c r="BU38" s="378"/>
      <c r="BV38" s="378"/>
      <c r="BW38" s="378"/>
      <c r="BX38" s="378"/>
      <c r="BY38" s="378"/>
      <c r="BZ38" s="378"/>
      <c r="CA38" s="378"/>
      <c r="CB38" s="378"/>
      <c r="CC38" s="378"/>
      <c r="CD38" s="378"/>
      <c r="CE38" s="378"/>
      <c r="CF38" s="378"/>
      <c r="CG38" s="378"/>
      <c r="CH38" s="378"/>
      <c r="CI38" s="378"/>
      <c r="CJ38" s="378"/>
      <c r="CK38" s="378"/>
      <c r="CL38" s="378"/>
      <c r="CM38" s="378"/>
      <c r="CN38" s="378"/>
      <c r="CO38" s="378"/>
      <c r="CP38" s="378"/>
      <c r="CQ38" s="378"/>
      <c r="CR38" s="378"/>
      <c r="CS38" s="378"/>
      <c r="CT38" s="378"/>
      <c r="CU38" s="378"/>
      <c r="CV38" s="378"/>
      <c r="CW38" s="378"/>
    </row>
    <row r="39" spans="1:101" s="379" customFormat="1" ht="16.5" customHeight="1" x14ac:dyDescent="0.2">
      <c r="A39" s="376"/>
      <c r="B39" s="1509" t="s">
        <v>525</v>
      </c>
      <c r="C39" s="1194" t="s">
        <v>526</v>
      </c>
      <c r="D39" s="381"/>
      <c r="E39" s="381"/>
      <c r="F39" s="381"/>
      <c r="G39" s="381"/>
      <c r="H39" s="381"/>
      <c r="I39" s="381"/>
      <c r="J39" s="381"/>
      <c r="K39" s="381"/>
      <c r="L39" s="381"/>
      <c r="M39" s="381"/>
      <c r="N39" s="381"/>
      <c r="O39" s="381"/>
      <c r="P39" s="381"/>
      <c r="Q39" s="381"/>
      <c r="R39" s="381"/>
      <c r="S39" s="383">
        <f t="shared" si="0"/>
        <v>0</v>
      </c>
      <c r="T39" s="380"/>
      <c r="U39" s="377"/>
      <c r="V39" s="377"/>
      <c r="W39" s="377"/>
      <c r="X39" s="377"/>
      <c r="Y39" s="377"/>
      <c r="Z39" s="377"/>
      <c r="AA39" s="377"/>
      <c r="AB39" s="377"/>
      <c r="AC39" s="377"/>
      <c r="AD39" s="377"/>
      <c r="AE39" s="377"/>
      <c r="AF39" s="377"/>
      <c r="AG39" s="377"/>
      <c r="AH39" s="377"/>
      <c r="AI39" s="377"/>
      <c r="AJ39" s="378"/>
      <c r="AK39" s="378"/>
      <c r="AL39" s="378"/>
      <c r="AM39" s="378"/>
      <c r="AN39" s="378"/>
      <c r="AO39" s="378"/>
      <c r="AP39" s="378"/>
      <c r="AQ39" s="378"/>
      <c r="AR39" s="378"/>
      <c r="AS39" s="378"/>
      <c r="AT39" s="378"/>
      <c r="AU39" s="378"/>
      <c r="AV39" s="378"/>
      <c r="AW39" s="378"/>
      <c r="AX39" s="378"/>
      <c r="AY39" s="378"/>
      <c r="AZ39" s="378"/>
      <c r="BA39" s="378"/>
      <c r="BB39" s="378"/>
      <c r="BC39" s="378"/>
      <c r="BD39" s="378"/>
      <c r="BE39" s="378"/>
      <c r="BF39" s="378"/>
      <c r="BG39" s="378"/>
      <c r="BH39" s="378"/>
      <c r="BI39" s="378"/>
      <c r="BJ39" s="378"/>
      <c r="BK39" s="378"/>
      <c r="BL39" s="378"/>
      <c r="BM39" s="378"/>
      <c r="BN39" s="378"/>
      <c r="BO39" s="378"/>
      <c r="BP39" s="378"/>
      <c r="BQ39" s="378"/>
      <c r="BR39" s="378"/>
      <c r="BS39" s="378"/>
      <c r="BT39" s="378"/>
      <c r="BU39" s="378"/>
      <c r="BV39" s="378"/>
      <c r="BW39" s="378"/>
      <c r="BX39" s="378"/>
      <c r="BY39" s="378"/>
      <c r="BZ39" s="378"/>
      <c r="CA39" s="378"/>
      <c r="CB39" s="378"/>
      <c r="CC39" s="378"/>
      <c r="CD39" s="378"/>
      <c r="CE39" s="378"/>
      <c r="CF39" s="378"/>
      <c r="CG39" s="378"/>
      <c r="CH39" s="378"/>
      <c r="CI39" s="378"/>
      <c r="CJ39" s="378"/>
      <c r="CK39" s="378"/>
      <c r="CL39" s="378"/>
      <c r="CM39" s="378"/>
      <c r="CN39" s="378"/>
      <c r="CO39" s="378"/>
      <c r="CP39" s="378"/>
      <c r="CQ39" s="378"/>
      <c r="CR39" s="378"/>
      <c r="CS39" s="378"/>
      <c r="CT39" s="378"/>
      <c r="CU39" s="378"/>
      <c r="CV39" s="378"/>
      <c r="CW39" s="378"/>
    </row>
    <row r="40" spans="1:101" s="379" customFormat="1" ht="16.5" customHeight="1" x14ac:dyDescent="0.2">
      <c r="A40" s="376"/>
      <c r="B40" s="1509"/>
      <c r="C40" s="1195" t="s">
        <v>1052</v>
      </c>
      <c r="D40" s="381"/>
      <c r="E40" s="381"/>
      <c r="F40" s="381"/>
      <c r="G40" s="381"/>
      <c r="H40" s="381"/>
      <c r="I40" s="381"/>
      <c r="J40" s="381"/>
      <c r="K40" s="381"/>
      <c r="L40" s="381"/>
      <c r="M40" s="381"/>
      <c r="N40" s="381"/>
      <c r="O40" s="381"/>
      <c r="P40" s="381"/>
      <c r="Q40" s="381"/>
      <c r="R40" s="381"/>
      <c r="S40" s="383">
        <f t="shared" si="0"/>
        <v>0</v>
      </c>
      <c r="T40" s="351"/>
      <c r="U40" s="351"/>
      <c r="V40" s="377"/>
      <c r="W40" s="377"/>
      <c r="X40" s="377"/>
      <c r="Y40" s="377"/>
      <c r="Z40" s="377"/>
      <c r="AA40" s="377"/>
      <c r="AB40" s="377"/>
      <c r="AC40" s="377"/>
      <c r="AD40" s="377"/>
      <c r="AE40" s="377"/>
      <c r="AF40" s="377"/>
      <c r="AG40" s="377"/>
      <c r="AH40" s="377"/>
      <c r="AI40" s="377"/>
      <c r="AJ40" s="378"/>
      <c r="AK40" s="378"/>
      <c r="AL40" s="378"/>
      <c r="AM40" s="378"/>
      <c r="AN40" s="378"/>
      <c r="AO40" s="378"/>
      <c r="AP40" s="378"/>
      <c r="AQ40" s="378"/>
      <c r="AR40" s="378"/>
      <c r="AS40" s="378"/>
      <c r="AT40" s="378"/>
      <c r="AU40" s="378"/>
      <c r="AV40" s="378"/>
      <c r="AW40" s="378"/>
      <c r="AX40" s="378"/>
      <c r="AY40" s="378"/>
      <c r="AZ40" s="378"/>
      <c r="BA40" s="378"/>
      <c r="BB40" s="378"/>
      <c r="BC40" s="378"/>
      <c r="BD40" s="378"/>
      <c r="BE40" s="378"/>
      <c r="BF40" s="378"/>
      <c r="BG40" s="378"/>
      <c r="BH40" s="378"/>
      <c r="BI40" s="378"/>
      <c r="BJ40" s="378"/>
      <c r="BK40" s="378"/>
      <c r="BL40" s="378"/>
      <c r="BM40" s="378"/>
      <c r="BN40" s="378"/>
      <c r="BO40" s="378"/>
      <c r="BP40" s="378"/>
      <c r="BQ40" s="378"/>
      <c r="BR40" s="378"/>
      <c r="BS40" s="378"/>
      <c r="BT40" s="378"/>
      <c r="BU40" s="378"/>
      <c r="BV40" s="378"/>
      <c r="BW40" s="378"/>
      <c r="BX40" s="378"/>
      <c r="BY40" s="378"/>
      <c r="BZ40" s="378"/>
      <c r="CA40" s="378"/>
      <c r="CB40" s="378"/>
      <c r="CC40" s="378"/>
      <c r="CD40" s="378"/>
      <c r="CE40" s="378"/>
      <c r="CF40" s="378"/>
      <c r="CG40" s="378"/>
      <c r="CH40" s="378"/>
      <c r="CI40" s="378"/>
      <c r="CJ40" s="378"/>
      <c r="CK40" s="378"/>
      <c r="CL40" s="378"/>
      <c r="CM40" s="378"/>
      <c r="CN40" s="378"/>
      <c r="CO40" s="378"/>
      <c r="CP40" s="378"/>
      <c r="CQ40" s="378"/>
      <c r="CR40" s="378"/>
      <c r="CS40" s="378"/>
      <c r="CT40" s="378"/>
      <c r="CU40" s="378"/>
      <c r="CV40" s="378"/>
      <c r="CW40" s="378"/>
    </row>
    <row r="41" spans="1:101" s="379" customFormat="1" ht="16.5" customHeight="1" x14ac:dyDescent="0.2">
      <c r="A41" s="376"/>
      <c r="B41" s="1513" t="s">
        <v>527</v>
      </c>
      <c r="C41" s="1513"/>
      <c r="D41" s="382">
        <f t="shared" ref="D41:R41" si="1">SUM(D35:D40)</f>
        <v>0</v>
      </c>
      <c r="E41" s="382">
        <f t="shared" si="1"/>
        <v>0</v>
      </c>
      <c r="F41" s="382">
        <f t="shared" si="1"/>
        <v>0</v>
      </c>
      <c r="G41" s="382">
        <f t="shared" si="1"/>
        <v>0</v>
      </c>
      <c r="H41" s="382">
        <f t="shared" si="1"/>
        <v>0</v>
      </c>
      <c r="I41" s="382">
        <f t="shared" si="1"/>
        <v>0</v>
      </c>
      <c r="J41" s="382">
        <f t="shared" si="1"/>
        <v>0</v>
      </c>
      <c r="K41" s="382">
        <f t="shared" si="1"/>
        <v>0</v>
      </c>
      <c r="L41" s="382">
        <f t="shared" si="1"/>
        <v>0</v>
      </c>
      <c r="M41" s="382">
        <f t="shared" si="1"/>
        <v>0</v>
      </c>
      <c r="N41" s="382">
        <f t="shared" si="1"/>
        <v>0</v>
      </c>
      <c r="O41" s="382">
        <f t="shared" si="1"/>
        <v>0</v>
      </c>
      <c r="P41" s="382">
        <f t="shared" si="1"/>
        <v>0</v>
      </c>
      <c r="Q41" s="382">
        <f t="shared" si="1"/>
        <v>0</v>
      </c>
      <c r="R41" s="382">
        <f t="shared" si="1"/>
        <v>0</v>
      </c>
      <c r="S41" s="382">
        <f>SUM(D41:R41)</f>
        <v>0</v>
      </c>
      <c r="T41" s="351"/>
      <c r="U41" s="351"/>
      <c r="V41" s="377"/>
      <c r="W41" s="377"/>
      <c r="X41" s="377"/>
      <c r="Y41" s="377"/>
      <c r="Z41" s="377"/>
      <c r="AA41" s="377"/>
      <c r="AB41" s="377"/>
      <c r="AC41" s="377"/>
      <c r="AD41" s="377"/>
      <c r="AE41" s="377"/>
      <c r="AF41" s="377"/>
      <c r="AG41" s="377"/>
      <c r="AH41" s="377"/>
      <c r="AI41" s="377"/>
      <c r="AJ41" s="378"/>
      <c r="AK41" s="378"/>
      <c r="AL41" s="378"/>
      <c r="AM41" s="378"/>
      <c r="AN41" s="378"/>
      <c r="AO41" s="378"/>
      <c r="AP41" s="378"/>
      <c r="AQ41" s="378"/>
      <c r="AR41" s="378"/>
      <c r="AS41" s="378"/>
      <c r="AT41" s="378"/>
      <c r="AU41" s="378"/>
      <c r="AV41" s="378"/>
      <c r="AW41" s="378"/>
      <c r="AX41" s="378"/>
      <c r="AY41" s="378"/>
      <c r="AZ41" s="378"/>
      <c r="BA41" s="378"/>
      <c r="BB41" s="378"/>
      <c r="BC41" s="378"/>
      <c r="BD41" s="378"/>
      <c r="BE41" s="378"/>
      <c r="BF41" s="378"/>
      <c r="BG41" s="378"/>
      <c r="BH41" s="378"/>
      <c r="BI41" s="378"/>
      <c r="BJ41" s="378"/>
      <c r="BK41" s="378"/>
      <c r="BL41" s="378"/>
      <c r="BM41" s="378"/>
      <c r="BN41" s="378"/>
      <c r="BO41" s="378"/>
      <c r="BP41" s="378"/>
      <c r="BQ41" s="378"/>
      <c r="BR41" s="378"/>
      <c r="BS41" s="378"/>
      <c r="BT41" s="378"/>
      <c r="BU41" s="378"/>
      <c r="BV41" s="378"/>
      <c r="BW41" s="378"/>
      <c r="BX41" s="378"/>
      <c r="BY41" s="378"/>
      <c r="BZ41" s="378"/>
      <c r="CA41" s="378"/>
      <c r="CB41" s="378"/>
      <c r="CC41" s="378"/>
      <c r="CD41" s="378"/>
      <c r="CE41" s="378"/>
      <c r="CF41" s="378"/>
      <c r="CG41" s="378"/>
      <c r="CH41" s="378"/>
      <c r="CI41" s="378"/>
      <c r="CJ41" s="378"/>
      <c r="CK41" s="378"/>
      <c r="CL41" s="378"/>
      <c r="CM41" s="378"/>
      <c r="CN41" s="378"/>
      <c r="CO41" s="378"/>
      <c r="CP41" s="378"/>
      <c r="CQ41" s="378"/>
      <c r="CR41" s="378"/>
      <c r="CS41" s="378"/>
      <c r="CT41" s="378"/>
      <c r="CU41" s="378"/>
      <c r="CV41" s="378"/>
      <c r="CW41" s="378"/>
    </row>
    <row r="42" spans="1:101" s="379" customFormat="1" ht="16.5" customHeight="1" x14ac:dyDescent="0.2">
      <c r="A42" s="376"/>
      <c r="B42" s="1514" t="s">
        <v>528</v>
      </c>
      <c r="C42" s="1514"/>
      <c r="D42" s="1507"/>
      <c r="E42" s="1507"/>
      <c r="F42" s="1507"/>
      <c r="G42" s="1507"/>
      <c r="H42" s="1507"/>
      <c r="I42" s="1507"/>
      <c r="J42" s="1507"/>
      <c r="K42" s="1507"/>
      <c r="L42" s="1507"/>
      <c r="M42" s="1507"/>
      <c r="N42" s="1507"/>
      <c r="O42" s="1507"/>
      <c r="P42" s="1507"/>
      <c r="Q42" s="1507"/>
      <c r="R42" s="1507"/>
      <c r="S42" s="1507"/>
      <c r="T42" s="384"/>
      <c r="U42" s="384"/>
      <c r="V42" s="377"/>
      <c r="W42" s="377"/>
      <c r="X42" s="377"/>
      <c r="Y42" s="377"/>
      <c r="Z42" s="377"/>
      <c r="AA42" s="377"/>
      <c r="AB42" s="377"/>
      <c r="AC42" s="377"/>
      <c r="AD42" s="377"/>
      <c r="AE42" s="377"/>
      <c r="AF42" s="377"/>
      <c r="AG42" s="377"/>
      <c r="AH42" s="377"/>
      <c r="AI42" s="377"/>
      <c r="AJ42" s="378"/>
      <c r="AK42" s="378"/>
      <c r="AL42" s="378"/>
      <c r="AM42" s="378"/>
      <c r="AN42" s="378"/>
      <c r="AO42" s="378"/>
      <c r="AP42" s="378"/>
      <c r="AQ42" s="378"/>
      <c r="AR42" s="378"/>
      <c r="AS42" s="378"/>
      <c r="AT42" s="378"/>
      <c r="AU42" s="378"/>
      <c r="AV42" s="378"/>
      <c r="AW42" s="378"/>
      <c r="AX42" s="378"/>
      <c r="AY42" s="378"/>
      <c r="AZ42" s="378"/>
      <c r="BA42" s="378"/>
      <c r="BB42" s="378"/>
      <c r="BC42" s="378"/>
      <c r="BD42" s="378"/>
      <c r="BE42" s="378"/>
      <c r="BF42" s="378"/>
      <c r="BG42" s="378"/>
      <c r="BH42" s="378"/>
      <c r="BI42" s="378"/>
      <c r="BJ42" s="378"/>
      <c r="BK42" s="378"/>
      <c r="BL42" s="378"/>
      <c r="BM42" s="378"/>
      <c r="BN42" s="378"/>
      <c r="BO42" s="378"/>
      <c r="BP42" s="378"/>
      <c r="BQ42" s="378"/>
      <c r="BR42" s="378"/>
      <c r="BS42" s="378"/>
      <c r="BT42" s="378"/>
      <c r="BU42" s="378"/>
      <c r="BV42" s="378"/>
      <c r="BW42" s="378"/>
      <c r="BX42" s="378"/>
      <c r="BY42" s="378"/>
      <c r="BZ42" s="378"/>
      <c r="CA42" s="378"/>
      <c r="CB42" s="378"/>
      <c r="CC42" s="378"/>
      <c r="CD42" s="378"/>
      <c r="CE42" s="378"/>
      <c r="CF42" s="378"/>
      <c r="CG42" s="378"/>
      <c r="CH42" s="378"/>
      <c r="CI42" s="378"/>
      <c r="CJ42" s="378"/>
      <c r="CK42" s="378"/>
      <c r="CL42" s="378"/>
      <c r="CM42" s="378"/>
      <c r="CN42" s="378"/>
      <c r="CO42" s="378"/>
      <c r="CP42" s="378"/>
      <c r="CQ42" s="378"/>
      <c r="CR42" s="378"/>
      <c r="CS42" s="378"/>
      <c r="CT42" s="378"/>
      <c r="CU42" s="378"/>
      <c r="CV42" s="378"/>
      <c r="CW42" s="378"/>
    </row>
    <row r="43" spans="1:101" s="379" customFormat="1" ht="18" customHeight="1" x14ac:dyDescent="0.2">
      <c r="A43" s="376"/>
      <c r="B43" s="1508" t="s">
        <v>529</v>
      </c>
      <c r="C43" s="1508"/>
      <c r="D43" s="381"/>
      <c r="E43" s="381"/>
      <c r="F43" s="381"/>
      <c r="G43" s="381"/>
      <c r="H43" s="381"/>
      <c r="I43" s="381"/>
      <c r="J43" s="381"/>
      <c r="K43" s="381"/>
      <c r="L43" s="381"/>
      <c r="M43" s="381"/>
      <c r="N43" s="381"/>
      <c r="O43" s="381"/>
      <c r="P43" s="381"/>
      <c r="Q43" s="381"/>
      <c r="R43" s="381"/>
      <c r="S43" s="383">
        <f>SUM(D43:R43)</f>
        <v>0</v>
      </c>
      <c r="T43" s="351"/>
      <c r="U43" s="351"/>
      <c r="V43" s="377"/>
      <c r="W43" s="377"/>
      <c r="X43" s="377"/>
      <c r="Y43" s="377"/>
      <c r="Z43" s="377"/>
      <c r="AA43" s="377"/>
      <c r="AB43" s="377"/>
      <c r="AC43" s="377"/>
      <c r="AD43" s="377"/>
      <c r="AE43" s="377"/>
      <c r="AF43" s="377"/>
      <c r="AG43" s="377"/>
      <c r="AH43" s="377"/>
      <c r="AI43" s="377"/>
      <c r="AJ43" s="378"/>
      <c r="AK43" s="378"/>
      <c r="AL43" s="378"/>
      <c r="AM43" s="378"/>
      <c r="AN43" s="378"/>
      <c r="AO43" s="378"/>
      <c r="AP43" s="378"/>
      <c r="AQ43" s="378"/>
      <c r="AR43" s="378"/>
      <c r="AS43" s="378"/>
      <c r="AT43" s="378"/>
      <c r="AU43" s="378"/>
      <c r="AV43" s="378"/>
      <c r="AW43" s="378"/>
      <c r="AX43" s="378"/>
      <c r="AY43" s="378"/>
      <c r="AZ43" s="378"/>
      <c r="BA43" s="378"/>
      <c r="BB43" s="378"/>
      <c r="BC43" s="378"/>
      <c r="BD43" s="378"/>
      <c r="BE43" s="378"/>
      <c r="BF43" s="378"/>
      <c r="BG43" s="378"/>
      <c r="BH43" s="378"/>
      <c r="BI43" s="378"/>
      <c r="BJ43" s="378"/>
      <c r="BK43" s="378"/>
      <c r="BL43" s="378"/>
      <c r="BM43" s="378"/>
      <c r="BN43" s="378"/>
      <c r="BO43" s="378"/>
      <c r="BP43" s="378"/>
      <c r="BQ43" s="378"/>
      <c r="BR43" s="378"/>
      <c r="BS43" s="378"/>
      <c r="BT43" s="378"/>
      <c r="BU43" s="378"/>
      <c r="BV43" s="378"/>
      <c r="BW43" s="378"/>
      <c r="BX43" s="378"/>
      <c r="BY43" s="378"/>
      <c r="BZ43" s="378"/>
      <c r="CA43" s="378"/>
      <c r="CB43" s="378"/>
      <c r="CC43" s="378"/>
      <c r="CD43" s="378"/>
      <c r="CE43" s="378"/>
      <c r="CF43" s="378"/>
      <c r="CG43" s="378"/>
      <c r="CH43" s="378"/>
      <c r="CI43" s="378"/>
      <c r="CJ43" s="378"/>
      <c r="CK43" s="378"/>
      <c r="CL43" s="378"/>
      <c r="CM43" s="378"/>
      <c r="CN43" s="378"/>
      <c r="CO43" s="378"/>
      <c r="CP43" s="378"/>
      <c r="CQ43" s="378"/>
      <c r="CR43" s="378"/>
      <c r="CS43" s="378"/>
      <c r="CT43" s="378"/>
      <c r="CU43" s="378"/>
      <c r="CV43" s="378"/>
      <c r="CW43" s="378"/>
    </row>
    <row r="44" spans="1:101" s="379" customFormat="1" ht="16.5" customHeight="1" x14ac:dyDescent="0.2">
      <c r="A44" s="376"/>
      <c r="B44" s="1508" t="s">
        <v>530</v>
      </c>
      <c r="C44" s="1508"/>
      <c r="D44" s="381"/>
      <c r="E44" s="381"/>
      <c r="F44" s="381"/>
      <c r="G44" s="381"/>
      <c r="H44" s="381"/>
      <c r="I44" s="381"/>
      <c r="J44" s="381"/>
      <c r="K44" s="381"/>
      <c r="L44" s="381"/>
      <c r="M44" s="381"/>
      <c r="N44" s="381"/>
      <c r="O44" s="381"/>
      <c r="P44" s="381"/>
      <c r="Q44" s="381"/>
      <c r="R44" s="381"/>
      <c r="S44" s="383">
        <f>SUM(D44:R44)</f>
        <v>0</v>
      </c>
      <c r="T44" s="351"/>
      <c r="U44" s="351"/>
      <c r="V44" s="377"/>
      <c r="W44" s="377"/>
      <c r="X44" s="377"/>
      <c r="Y44" s="377"/>
      <c r="Z44" s="377"/>
      <c r="AA44" s="377"/>
      <c r="AB44" s="377"/>
      <c r="AC44" s="377"/>
      <c r="AD44" s="377"/>
      <c r="AE44" s="377"/>
      <c r="AF44" s="377"/>
      <c r="AG44" s="377"/>
      <c r="AH44" s="377"/>
      <c r="AI44" s="377"/>
      <c r="AJ44" s="378"/>
      <c r="AK44" s="378"/>
      <c r="AL44" s="378"/>
      <c r="AM44" s="378"/>
      <c r="AN44" s="378"/>
      <c r="AO44" s="378"/>
      <c r="AP44" s="378"/>
      <c r="AQ44" s="378"/>
      <c r="AR44" s="378"/>
      <c r="AS44" s="378"/>
      <c r="AT44" s="378"/>
      <c r="AU44" s="378"/>
      <c r="AV44" s="378"/>
      <c r="AW44" s="378"/>
      <c r="AX44" s="378"/>
      <c r="AY44" s="378"/>
      <c r="AZ44" s="378"/>
      <c r="BA44" s="378"/>
      <c r="BB44" s="378"/>
      <c r="BC44" s="378"/>
      <c r="BD44" s="378"/>
      <c r="BE44" s="378"/>
      <c r="BF44" s="378"/>
      <c r="BG44" s="378"/>
      <c r="BH44" s="378"/>
      <c r="BI44" s="378"/>
      <c r="BJ44" s="378"/>
      <c r="BK44" s="378"/>
      <c r="BL44" s="378"/>
      <c r="BM44" s="378"/>
      <c r="BN44" s="378"/>
      <c r="BO44" s="378"/>
      <c r="BP44" s="378"/>
      <c r="BQ44" s="378"/>
      <c r="BR44" s="378"/>
      <c r="BS44" s="378"/>
      <c r="BT44" s="378"/>
      <c r="BU44" s="378"/>
      <c r="BV44" s="378"/>
      <c r="BW44" s="378"/>
      <c r="BX44" s="378"/>
      <c r="BY44" s="378"/>
      <c r="BZ44" s="378"/>
      <c r="CA44" s="378"/>
      <c r="CB44" s="378"/>
      <c r="CC44" s="378"/>
      <c r="CD44" s="378"/>
      <c r="CE44" s="378"/>
      <c r="CF44" s="378"/>
      <c r="CG44" s="378"/>
      <c r="CH44" s="378"/>
      <c r="CI44" s="378"/>
      <c r="CJ44" s="378"/>
      <c r="CK44" s="378"/>
      <c r="CL44" s="378"/>
      <c r="CM44" s="378"/>
      <c r="CN44" s="378"/>
      <c r="CO44" s="378"/>
      <c r="CP44" s="378"/>
      <c r="CQ44" s="378"/>
      <c r="CR44" s="378"/>
      <c r="CS44" s="378"/>
      <c r="CT44" s="378"/>
      <c r="CU44" s="378"/>
      <c r="CV44" s="378"/>
      <c r="CW44" s="378"/>
    </row>
    <row r="45" spans="1:101" s="379" customFormat="1" ht="16.5" customHeight="1" x14ac:dyDescent="0.2">
      <c r="A45" s="376"/>
      <c r="B45" s="1508" t="s">
        <v>531</v>
      </c>
      <c r="C45" s="1508"/>
      <c r="D45" s="381"/>
      <c r="E45" s="381"/>
      <c r="F45" s="381"/>
      <c r="G45" s="381"/>
      <c r="H45" s="381"/>
      <c r="I45" s="381"/>
      <c r="J45" s="381"/>
      <c r="K45" s="381"/>
      <c r="L45" s="381"/>
      <c r="M45" s="381"/>
      <c r="N45" s="381"/>
      <c r="O45" s="381"/>
      <c r="P45" s="381"/>
      <c r="Q45" s="381"/>
      <c r="R45" s="381"/>
      <c r="S45" s="383">
        <f>SUM(D45:R45)</f>
        <v>0</v>
      </c>
      <c r="T45" s="351"/>
      <c r="U45" s="351"/>
      <c r="V45" s="377"/>
      <c r="W45" s="377"/>
      <c r="X45" s="377"/>
      <c r="Y45" s="377"/>
      <c r="Z45" s="377"/>
      <c r="AA45" s="377"/>
      <c r="AB45" s="377"/>
      <c r="AC45" s="377"/>
      <c r="AD45" s="377"/>
      <c r="AE45" s="377"/>
      <c r="AF45" s="377"/>
      <c r="AG45" s="377"/>
      <c r="AH45" s="377"/>
      <c r="AI45" s="377"/>
      <c r="AJ45" s="378"/>
      <c r="AK45" s="378"/>
      <c r="AL45" s="378"/>
      <c r="AM45" s="378"/>
      <c r="AN45" s="378"/>
      <c r="AO45" s="378"/>
      <c r="AP45" s="378"/>
      <c r="AQ45" s="378"/>
      <c r="AR45" s="378"/>
      <c r="AS45" s="378"/>
      <c r="AT45" s="378"/>
      <c r="AU45" s="378"/>
      <c r="AV45" s="378"/>
      <c r="AW45" s="378"/>
      <c r="AX45" s="378"/>
      <c r="AY45" s="378"/>
      <c r="AZ45" s="378"/>
      <c r="BA45" s="378"/>
      <c r="BB45" s="378"/>
      <c r="BC45" s="378"/>
      <c r="BD45" s="378"/>
      <c r="BE45" s="378"/>
      <c r="BF45" s="378"/>
      <c r="BG45" s="378"/>
      <c r="BH45" s="378"/>
      <c r="BI45" s="378"/>
      <c r="BJ45" s="378"/>
      <c r="BK45" s="378"/>
      <c r="BL45" s="378"/>
      <c r="BM45" s="378"/>
      <c r="BN45" s="378"/>
      <c r="BO45" s="378"/>
      <c r="BP45" s="378"/>
      <c r="BQ45" s="378"/>
      <c r="BR45" s="378"/>
      <c r="BS45" s="378"/>
      <c r="BT45" s="378"/>
      <c r="BU45" s="378"/>
      <c r="BV45" s="378"/>
      <c r="BW45" s="378"/>
      <c r="BX45" s="378"/>
      <c r="BY45" s="378"/>
      <c r="BZ45" s="378"/>
      <c r="CA45" s="378"/>
      <c r="CB45" s="378"/>
      <c r="CC45" s="378"/>
      <c r="CD45" s="378"/>
      <c r="CE45" s="378"/>
      <c r="CF45" s="378"/>
      <c r="CG45" s="378"/>
      <c r="CH45" s="378"/>
      <c r="CI45" s="378"/>
      <c r="CJ45" s="378"/>
      <c r="CK45" s="378"/>
      <c r="CL45" s="378"/>
      <c r="CM45" s="378"/>
      <c r="CN45" s="378"/>
      <c r="CO45" s="378"/>
      <c r="CP45" s="378"/>
      <c r="CQ45" s="378"/>
      <c r="CR45" s="378"/>
      <c r="CS45" s="378"/>
      <c r="CT45" s="378"/>
      <c r="CU45" s="378"/>
      <c r="CV45" s="378"/>
      <c r="CW45" s="378"/>
    </row>
    <row r="46" spans="1:101" s="379" customFormat="1" ht="16.5" customHeight="1" x14ac:dyDescent="0.2">
      <c r="A46" s="376"/>
      <c r="B46" s="1513" t="s">
        <v>527</v>
      </c>
      <c r="C46" s="1513"/>
      <c r="D46" s="382">
        <f>SUM(D43:D45)</f>
        <v>0</v>
      </c>
      <c r="E46" s="382">
        <f t="shared" ref="E46:R46" si="2">SUM(E43:E45)</f>
        <v>0</v>
      </c>
      <c r="F46" s="382">
        <f t="shared" si="2"/>
        <v>0</v>
      </c>
      <c r="G46" s="382">
        <f t="shared" si="2"/>
        <v>0</v>
      </c>
      <c r="H46" s="382">
        <f t="shared" si="2"/>
        <v>0</v>
      </c>
      <c r="I46" s="382">
        <f t="shared" si="2"/>
        <v>0</v>
      </c>
      <c r="J46" s="382">
        <f t="shared" si="2"/>
        <v>0</v>
      </c>
      <c r="K46" s="382">
        <f t="shared" si="2"/>
        <v>0</v>
      </c>
      <c r="L46" s="382">
        <f t="shared" si="2"/>
        <v>0</v>
      </c>
      <c r="M46" s="382">
        <f t="shared" si="2"/>
        <v>0</v>
      </c>
      <c r="N46" s="382">
        <f t="shared" si="2"/>
        <v>0</v>
      </c>
      <c r="O46" s="382">
        <f t="shared" si="2"/>
        <v>0</v>
      </c>
      <c r="P46" s="382">
        <f t="shared" si="2"/>
        <v>0</v>
      </c>
      <c r="Q46" s="382">
        <f t="shared" si="2"/>
        <v>0</v>
      </c>
      <c r="R46" s="382">
        <f t="shared" si="2"/>
        <v>0</v>
      </c>
      <c r="S46" s="382">
        <f>SUM(D46:R46)</f>
        <v>0</v>
      </c>
      <c r="T46" s="351"/>
      <c r="U46" s="351"/>
      <c r="V46" s="377"/>
      <c r="W46" s="377"/>
      <c r="X46" s="377"/>
      <c r="Y46" s="377"/>
      <c r="Z46" s="377"/>
      <c r="AA46" s="377"/>
      <c r="AB46" s="377"/>
      <c r="AC46" s="377"/>
      <c r="AD46" s="377"/>
      <c r="AE46" s="377"/>
      <c r="AF46" s="377"/>
      <c r="AG46" s="377"/>
      <c r="AH46" s="377"/>
      <c r="AI46" s="377"/>
      <c r="AJ46" s="378"/>
      <c r="AK46" s="378"/>
      <c r="AL46" s="378"/>
      <c r="AM46" s="378"/>
      <c r="AN46" s="378"/>
      <c r="AO46" s="378"/>
      <c r="AP46" s="378"/>
      <c r="AQ46" s="378"/>
      <c r="AR46" s="378"/>
      <c r="AS46" s="378"/>
      <c r="AT46" s="378"/>
      <c r="AU46" s="378"/>
      <c r="AV46" s="378"/>
      <c r="AW46" s="378"/>
      <c r="AX46" s="378"/>
      <c r="AY46" s="378"/>
      <c r="AZ46" s="378"/>
      <c r="BA46" s="378"/>
      <c r="BB46" s="378"/>
      <c r="BC46" s="378"/>
      <c r="BD46" s="378"/>
      <c r="BE46" s="378"/>
      <c r="BF46" s="378"/>
      <c r="BG46" s="378"/>
      <c r="BH46" s="378"/>
      <c r="BI46" s="378"/>
      <c r="BJ46" s="378"/>
      <c r="BK46" s="378"/>
      <c r="BL46" s="378"/>
      <c r="BM46" s="378"/>
      <c r="BN46" s="378"/>
      <c r="BO46" s="378"/>
      <c r="BP46" s="378"/>
      <c r="BQ46" s="378"/>
      <c r="BR46" s="378"/>
      <c r="BS46" s="378"/>
      <c r="BT46" s="378"/>
      <c r="BU46" s="378"/>
      <c r="BV46" s="378"/>
      <c r="BW46" s="378"/>
      <c r="BX46" s="378"/>
      <c r="BY46" s="378"/>
      <c r="BZ46" s="378"/>
      <c r="CA46" s="378"/>
      <c r="CB46" s="378"/>
      <c r="CC46" s="378"/>
      <c r="CD46" s="378"/>
      <c r="CE46" s="378"/>
      <c r="CF46" s="378"/>
      <c r="CG46" s="378"/>
      <c r="CH46" s="378"/>
      <c r="CI46" s="378"/>
      <c r="CJ46" s="378"/>
      <c r="CK46" s="378"/>
      <c r="CL46" s="378"/>
      <c r="CM46" s="378"/>
      <c r="CN46" s="378"/>
      <c r="CO46" s="378"/>
      <c r="CP46" s="378"/>
      <c r="CQ46" s="378"/>
      <c r="CR46" s="378"/>
      <c r="CS46" s="378"/>
      <c r="CT46" s="378"/>
      <c r="CU46" s="378"/>
      <c r="CV46" s="378"/>
      <c r="CW46" s="378"/>
    </row>
    <row r="47" spans="1:101" s="379" customFormat="1" ht="16.5" customHeight="1" x14ac:dyDescent="0.2">
      <c r="A47" s="376"/>
      <c r="B47" s="1514" t="s">
        <v>532</v>
      </c>
      <c r="C47" s="1514"/>
      <c r="D47" s="1515">
        <v>1</v>
      </c>
      <c r="E47" s="1515"/>
      <c r="F47" s="1515"/>
      <c r="G47" s="1515"/>
      <c r="H47" s="1515"/>
      <c r="I47" s="1515"/>
      <c r="J47" s="1515"/>
      <c r="K47" s="1515"/>
      <c r="L47" s="1515"/>
      <c r="M47" s="1515"/>
      <c r="N47" s="1515"/>
      <c r="O47" s="1515"/>
      <c r="P47" s="1515"/>
      <c r="Q47" s="1515"/>
      <c r="R47" s="1515"/>
      <c r="S47" s="1515"/>
      <c r="T47" s="351"/>
      <c r="U47" s="351"/>
      <c r="V47" s="377"/>
      <c r="W47" s="377"/>
      <c r="X47" s="377"/>
      <c r="Y47" s="377"/>
      <c r="Z47" s="377"/>
      <c r="AA47" s="377"/>
      <c r="AB47" s="377"/>
      <c r="AC47" s="377"/>
      <c r="AD47" s="377"/>
      <c r="AE47" s="377"/>
      <c r="AF47" s="377"/>
      <c r="AG47" s="377"/>
      <c r="AH47" s="377"/>
      <c r="AI47" s="377"/>
      <c r="AJ47" s="378"/>
      <c r="AK47" s="378"/>
      <c r="AL47" s="378"/>
      <c r="AM47" s="378"/>
      <c r="AN47" s="378"/>
      <c r="AO47" s="378"/>
      <c r="AP47" s="378"/>
      <c r="AQ47" s="378"/>
      <c r="AR47" s="378"/>
      <c r="AS47" s="378"/>
      <c r="AT47" s="378"/>
      <c r="AU47" s="378"/>
      <c r="AV47" s="378"/>
      <c r="AW47" s="378"/>
      <c r="AX47" s="378"/>
      <c r="AY47" s="378"/>
      <c r="AZ47" s="378"/>
      <c r="BA47" s="378"/>
      <c r="BB47" s="378"/>
      <c r="BC47" s="378"/>
      <c r="BD47" s="378"/>
      <c r="BE47" s="378"/>
      <c r="BF47" s="378"/>
      <c r="BG47" s="378"/>
      <c r="BH47" s="378"/>
      <c r="BI47" s="378"/>
      <c r="BJ47" s="378"/>
      <c r="BK47" s="378"/>
      <c r="BL47" s="378"/>
      <c r="BM47" s="378"/>
      <c r="BN47" s="378"/>
      <c r="BO47" s="378"/>
      <c r="BP47" s="378"/>
      <c r="BQ47" s="378"/>
      <c r="BR47" s="378"/>
      <c r="BS47" s="378"/>
      <c r="BT47" s="378"/>
      <c r="BU47" s="378"/>
      <c r="BV47" s="378"/>
      <c r="BW47" s="378"/>
      <c r="BX47" s="378"/>
      <c r="BY47" s="378"/>
      <c r="BZ47" s="378"/>
      <c r="CA47" s="378"/>
      <c r="CB47" s="378"/>
      <c r="CC47" s="378"/>
      <c r="CD47" s="378"/>
      <c r="CE47" s="378"/>
      <c r="CF47" s="378"/>
      <c r="CG47" s="378"/>
      <c r="CH47" s="378"/>
      <c r="CI47" s="378"/>
      <c r="CJ47" s="378"/>
      <c r="CK47" s="378"/>
      <c r="CL47" s="378"/>
      <c r="CM47" s="378"/>
      <c r="CN47" s="378"/>
      <c r="CO47" s="378"/>
      <c r="CP47" s="378"/>
      <c r="CQ47" s="378"/>
      <c r="CR47" s="378"/>
      <c r="CS47" s="378"/>
      <c r="CT47" s="378"/>
      <c r="CU47" s="378"/>
      <c r="CV47" s="378"/>
      <c r="CW47" s="378"/>
    </row>
    <row r="48" spans="1:101" s="379" customFormat="1" ht="16.5" customHeight="1" x14ac:dyDescent="0.2">
      <c r="A48" s="376"/>
      <c r="B48" s="1516" t="s">
        <v>533</v>
      </c>
      <c r="C48" s="1516"/>
      <c r="D48" s="385"/>
      <c r="E48" s="385"/>
      <c r="F48" s="385"/>
      <c r="G48" s="385"/>
      <c r="H48" s="385"/>
      <c r="I48" s="385"/>
      <c r="J48" s="385"/>
      <c r="K48" s="385"/>
      <c r="L48" s="385"/>
      <c r="M48" s="385"/>
      <c r="N48" s="385"/>
      <c r="O48" s="385"/>
      <c r="P48" s="385"/>
      <c r="Q48" s="385"/>
      <c r="R48" s="385"/>
      <c r="S48" s="383">
        <f>SUM(D48:R48)</f>
        <v>0</v>
      </c>
      <c r="T48" s="351"/>
      <c r="U48" s="351"/>
      <c r="V48" s="377"/>
      <c r="W48" s="377"/>
      <c r="X48" s="377"/>
      <c r="Y48" s="377"/>
      <c r="Z48" s="377"/>
      <c r="AA48" s="377"/>
      <c r="AB48" s="377"/>
      <c r="AC48" s="377"/>
      <c r="AD48" s="377"/>
      <c r="AE48" s="377"/>
      <c r="AF48" s="377"/>
      <c r="AG48" s="377"/>
      <c r="AH48" s="377"/>
      <c r="AI48" s="377"/>
      <c r="AJ48" s="378"/>
      <c r="AK48" s="378"/>
      <c r="AL48" s="378"/>
      <c r="AM48" s="378"/>
      <c r="AN48" s="378"/>
      <c r="AO48" s="378"/>
      <c r="AP48" s="378"/>
      <c r="AQ48" s="378"/>
      <c r="AR48" s="378"/>
      <c r="AS48" s="378"/>
      <c r="AT48" s="378"/>
      <c r="AU48" s="378"/>
      <c r="AV48" s="378"/>
      <c r="AW48" s="378"/>
      <c r="AX48" s="378"/>
      <c r="AY48" s="378"/>
      <c r="AZ48" s="378"/>
      <c r="BA48" s="378"/>
      <c r="BB48" s="378"/>
      <c r="BC48" s="378"/>
      <c r="BD48" s="378"/>
      <c r="BE48" s="378"/>
      <c r="BF48" s="378"/>
      <c r="BG48" s="378"/>
      <c r="BH48" s="378"/>
      <c r="BI48" s="378"/>
      <c r="BJ48" s="378"/>
      <c r="BK48" s="378"/>
      <c r="BL48" s="378"/>
      <c r="BM48" s="378"/>
      <c r="BN48" s="378"/>
      <c r="BO48" s="378"/>
      <c r="BP48" s="378"/>
      <c r="BQ48" s="378"/>
      <c r="BR48" s="378"/>
      <c r="BS48" s="378"/>
      <c r="BT48" s="378"/>
      <c r="BU48" s="378"/>
      <c r="BV48" s="378"/>
      <c r="BW48" s="378"/>
      <c r="BX48" s="378"/>
      <c r="BY48" s="378"/>
      <c r="BZ48" s="378"/>
      <c r="CA48" s="378"/>
      <c r="CB48" s="378"/>
      <c r="CC48" s="378"/>
      <c r="CD48" s="378"/>
      <c r="CE48" s="378"/>
      <c r="CF48" s="378"/>
      <c r="CG48" s="378"/>
      <c r="CH48" s="378"/>
      <c r="CI48" s="378"/>
      <c r="CJ48" s="378"/>
      <c r="CK48" s="378"/>
      <c r="CL48" s="378"/>
      <c r="CM48" s="378"/>
      <c r="CN48" s="378"/>
      <c r="CO48" s="378"/>
      <c r="CP48" s="378"/>
      <c r="CQ48" s="378"/>
      <c r="CR48" s="378"/>
      <c r="CS48" s="378"/>
      <c r="CT48" s="378"/>
      <c r="CU48" s="378"/>
      <c r="CV48" s="378"/>
      <c r="CW48" s="378"/>
    </row>
    <row r="49" spans="1:101" s="379" customFormat="1" ht="16.5" customHeight="1" x14ac:dyDescent="0.2">
      <c r="A49" s="376"/>
      <c r="B49" s="1513" t="s">
        <v>534</v>
      </c>
      <c r="C49" s="1513"/>
      <c r="D49" s="386">
        <f>SUM(D41,D46,D48)</f>
        <v>0</v>
      </c>
      <c r="E49" s="386">
        <f t="shared" ref="E49:S49" si="3">SUM(E41,E46,E48)</f>
        <v>0</v>
      </c>
      <c r="F49" s="386">
        <f t="shared" si="3"/>
        <v>0</v>
      </c>
      <c r="G49" s="386">
        <f t="shared" si="3"/>
        <v>0</v>
      </c>
      <c r="H49" s="386">
        <f t="shared" si="3"/>
        <v>0</v>
      </c>
      <c r="I49" s="386">
        <f t="shared" si="3"/>
        <v>0</v>
      </c>
      <c r="J49" s="386">
        <f t="shared" si="3"/>
        <v>0</v>
      </c>
      <c r="K49" s="386">
        <f t="shared" si="3"/>
        <v>0</v>
      </c>
      <c r="L49" s="386">
        <f t="shared" si="3"/>
        <v>0</v>
      </c>
      <c r="M49" s="386">
        <f t="shared" si="3"/>
        <v>0</v>
      </c>
      <c r="N49" s="386">
        <f t="shared" si="3"/>
        <v>0</v>
      </c>
      <c r="O49" s="386">
        <f t="shared" si="3"/>
        <v>0</v>
      </c>
      <c r="P49" s="386">
        <f t="shared" si="3"/>
        <v>0</v>
      </c>
      <c r="Q49" s="386">
        <f t="shared" si="3"/>
        <v>0</v>
      </c>
      <c r="R49" s="386">
        <f t="shared" si="3"/>
        <v>0</v>
      </c>
      <c r="S49" s="386">
        <f t="shared" si="3"/>
        <v>0</v>
      </c>
      <c r="T49" s="351"/>
      <c r="U49" s="351"/>
      <c r="V49" s="377"/>
      <c r="W49" s="377"/>
      <c r="X49" s="377"/>
      <c r="Y49" s="377"/>
      <c r="Z49" s="377"/>
      <c r="AA49" s="377"/>
      <c r="AB49" s="377"/>
      <c r="AC49" s="377"/>
      <c r="AD49" s="377"/>
      <c r="AE49" s="377"/>
      <c r="AF49" s="377"/>
      <c r="AG49" s="377"/>
      <c r="AH49" s="377"/>
      <c r="AI49" s="377"/>
      <c r="AJ49" s="378"/>
      <c r="AK49" s="378"/>
      <c r="AL49" s="378"/>
      <c r="AM49" s="378"/>
      <c r="AN49" s="378"/>
      <c r="AO49" s="378"/>
      <c r="AP49" s="378"/>
      <c r="AQ49" s="378"/>
      <c r="AR49" s="378"/>
      <c r="AS49" s="378"/>
      <c r="AT49" s="378"/>
      <c r="AU49" s="378"/>
      <c r="AV49" s="378"/>
      <c r="AW49" s="378"/>
      <c r="AX49" s="378"/>
      <c r="AY49" s="378"/>
      <c r="AZ49" s="378"/>
      <c r="BA49" s="378"/>
      <c r="BB49" s="378"/>
      <c r="BC49" s="378"/>
      <c r="BD49" s="378"/>
      <c r="BE49" s="378"/>
      <c r="BF49" s="378"/>
      <c r="BG49" s="378"/>
      <c r="BH49" s="378"/>
      <c r="BI49" s="378"/>
      <c r="BJ49" s="378"/>
      <c r="BK49" s="378"/>
      <c r="BL49" s="378"/>
      <c r="BM49" s="378"/>
      <c r="BN49" s="378"/>
      <c r="BO49" s="378"/>
      <c r="BP49" s="378"/>
      <c r="BQ49" s="378"/>
      <c r="BR49" s="378"/>
      <c r="BS49" s="378"/>
      <c r="BT49" s="378"/>
      <c r="BU49" s="378"/>
      <c r="BV49" s="378"/>
      <c r="BW49" s="378"/>
      <c r="BX49" s="378"/>
      <c r="BY49" s="378"/>
      <c r="BZ49" s="378"/>
      <c r="CA49" s="378"/>
      <c r="CB49" s="378"/>
      <c r="CC49" s="378"/>
      <c r="CD49" s="378"/>
      <c r="CE49" s="378"/>
      <c r="CF49" s="378"/>
      <c r="CG49" s="378"/>
      <c r="CH49" s="378"/>
      <c r="CI49" s="378"/>
      <c r="CJ49" s="378"/>
      <c r="CK49" s="378"/>
      <c r="CL49" s="378"/>
      <c r="CM49" s="378"/>
      <c r="CN49" s="378"/>
      <c r="CO49" s="378"/>
      <c r="CP49" s="378"/>
      <c r="CQ49" s="378"/>
      <c r="CR49" s="378"/>
      <c r="CS49" s="378"/>
      <c r="CT49" s="378"/>
      <c r="CU49" s="378"/>
      <c r="CV49" s="378"/>
      <c r="CW49" s="378"/>
    </row>
    <row r="50" spans="1:101" s="255" customFormat="1" ht="7.5" customHeight="1" x14ac:dyDescent="0.2">
      <c r="A50" s="254"/>
      <c r="B50" s="387"/>
      <c r="C50" s="387"/>
      <c r="D50" s="387"/>
      <c r="E50" s="387"/>
      <c r="F50" s="387"/>
      <c r="G50" s="387"/>
      <c r="H50" s="387"/>
      <c r="I50" s="387"/>
      <c r="J50" s="387"/>
      <c r="K50" s="387"/>
      <c r="L50" s="387"/>
      <c r="M50" s="387"/>
      <c r="N50" s="387"/>
      <c r="O50" s="387"/>
      <c r="P50" s="387"/>
      <c r="Q50" s="387"/>
      <c r="R50" s="387"/>
      <c r="S50" s="254"/>
      <c r="T50" s="254"/>
      <c r="U50" s="254"/>
    </row>
    <row r="51" spans="1:101" s="255" customFormat="1" ht="18" customHeight="1" x14ac:dyDescent="0.2">
      <c r="A51" s="254"/>
      <c r="B51" s="388" t="s">
        <v>535</v>
      </c>
      <c r="C51" s="387"/>
      <c r="D51" s="387"/>
      <c r="E51" s="387"/>
      <c r="F51" s="387"/>
      <c r="G51" s="387"/>
      <c r="H51" s="387"/>
      <c r="I51" s="387"/>
      <c r="J51" s="387"/>
      <c r="K51" s="387"/>
      <c r="L51" s="387"/>
      <c r="M51" s="387"/>
      <c r="N51" s="387"/>
      <c r="O51" s="387"/>
      <c r="P51" s="387"/>
      <c r="Q51" s="387"/>
      <c r="R51" s="387"/>
      <c r="S51" s="254"/>
      <c r="T51" s="254"/>
      <c r="U51" s="254"/>
    </row>
    <row r="52" spans="1:101" s="255" customFormat="1" ht="18" customHeight="1" x14ac:dyDescent="0.2">
      <c r="A52" s="254"/>
      <c r="B52" s="387"/>
      <c r="C52" s="387"/>
      <c r="D52" s="387"/>
      <c r="E52" s="387"/>
      <c r="F52" s="387"/>
      <c r="G52" s="387"/>
      <c r="H52" s="387"/>
      <c r="I52" s="387"/>
      <c r="J52" s="387"/>
      <c r="K52" s="387"/>
      <c r="L52" s="387"/>
      <c r="M52" s="387"/>
      <c r="N52" s="387"/>
      <c r="O52" s="387"/>
      <c r="P52" s="387"/>
      <c r="Q52" s="387"/>
      <c r="R52" s="387"/>
      <c r="S52" s="254"/>
      <c r="T52" s="254"/>
      <c r="U52" s="254"/>
    </row>
    <row r="53" spans="1:101" ht="18" customHeight="1" x14ac:dyDescent="0.2">
      <c r="A53" s="334"/>
      <c r="B53" s="389"/>
      <c r="C53" s="389"/>
      <c r="D53" s="389"/>
      <c r="E53" s="389"/>
      <c r="F53" s="389"/>
      <c r="G53" s="389"/>
      <c r="H53" s="389"/>
      <c r="I53" s="389"/>
      <c r="J53" s="389"/>
      <c r="K53" s="389"/>
      <c r="L53" s="389"/>
      <c r="M53" s="389"/>
      <c r="N53" s="389"/>
      <c r="O53" s="389"/>
      <c r="P53" s="389"/>
      <c r="Q53" s="389"/>
      <c r="R53" s="389"/>
      <c r="S53" s="334"/>
      <c r="T53" s="334"/>
      <c r="U53" s="334"/>
    </row>
    <row r="54" spans="1:101" s="392" customFormat="1" ht="18" customHeight="1" x14ac:dyDescent="0.2">
      <c r="A54" s="342"/>
      <c r="B54" s="342" t="s">
        <v>536</v>
      </c>
      <c r="C54" s="342"/>
      <c r="D54" s="342"/>
      <c r="E54" s="390"/>
      <c r="F54" s="390"/>
      <c r="G54" s="390"/>
      <c r="H54" s="391"/>
      <c r="I54" s="342"/>
      <c r="J54" s="342"/>
      <c r="K54" s="342"/>
      <c r="L54" s="342"/>
      <c r="M54" s="342"/>
      <c r="N54" s="342"/>
      <c r="O54" s="342"/>
      <c r="P54" s="342"/>
      <c r="Q54" s="342"/>
      <c r="R54" s="342"/>
      <c r="S54" s="342"/>
      <c r="T54" s="244"/>
      <c r="U54" s="244"/>
    </row>
    <row r="55" spans="1:101" s="255" customFormat="1" ht="18" customHeight="1" x14ac:dyDescent="0.4">
      <c r="A55" s="393"/>
      <c r="B55" s="1202" t="s">
        <v>1076</v>
      </c>
      <c r="C55" s="395"/>
      <c r="D55" s="396"/>
      <c r="E55" s="254"/>
      <c r="F55" s="387"/>
      <c r="G55" s="387"/>
      <c r="H55" s="387"/>
      <c r="I55" s="387"/>
      <c r="J55" s="387"/>
      <c r="K55" s="387"/>
      <c r="L55" s="387"/>
      <c r="M55" s="387"/>
      <c r="N55" s="387"/>
      <c r="O55" s="387"/>
      <c r="P55" s="387"/>
      <c r="Q55" s="387"/>
      <c r="R55" s="387"/>
      <c r="S55" s="254"/>
      <c r="T55" s="284"/>
      <c r="U55" s="376"/>
    </row>
    <row r="56" spans="1:101" s="255" customFormat="1" ht="18" customHeight="1" x14ac:dyDescent="0.25">
      <c r="A56" s="393"/>
      <c r="B56" s="394"/>
      <c r="C56" s="395"/>
      <c r="D56" s="396"/>
      <c r="E56" s="254"/>
      <c r="F56" s="387"/>
      <c r="G56" s="387"/>
      <c r="H56" s="387"/>
      <c r="I56" s="387"/>
      <c r="J56" s="387"/>
      <c r="K56" s="387"/>
      <c r="L56" s="387"/>
      <c r="M56" s="387"/>
      <c r="N56" s="387"/>
      <c r="O56" s="387"/>
      <c r="P56" s="387"/>
      <c r="Q56" s="387"/>
      <c r="R56" s="387"/>
      <c r="S56" s="254"/>
      <c r="T56" s="284"/>
      <c r="U56" s="376"/>
    </row>
    <row r="57" spans="1:101" s="255" customFormat="1" ht="18" customHeight="1" x14ac:dyDescent="0.25">
      <c r="A57" s="393"/>
      <c r="B57" s="393" t="s">
        <v>537</v>
      </c>
      <c r="C57" s="397"/>
      <c r="D57" s="396"/>
      <c r="E57" s="254"/>
      <c r="F57" s="254"/>
      <c r="G57" s="254"/>
      <c r="H57" s="254"/>
      <c r="I57" s="254"/>
      <c r="J57" s="254"/>
      <c r="K57" s="254"/>
      <c r="L57" s="254"/>
      <c r="M57" s="254"/>
      <c r="N57" s="254"/>
      <c r="O57" s="254"/>
      <c r="P57" s="254"/>
      <c r="Q57" s="254"/>
      <c r="R57" s="254"/>
      <c r="S57" s="254"/>
      <c r="T57" s="284"/>
      <c r="U57" s="376"/>
    </row>
    <row r="58" spans="1:101" s="255" customFormat="1" ht="9" customHeight="1" x14ac:dyDescent="0.25">
      <c r="A58" s="393"/>
      <c r="B58" s="254"/>
      <c r="C58" s="396"/>
      <c r="D58" s="396"/>
      <c r="E58" s="254"/>
      <c r="F58" s="254"/>
      <c r="G58" s="254"/>
      <c r="H58" s="254"/>
      <c r="I58" s="254"/>
      <c r="J58" s="254"/>
      <c r="K58" s="254"/>
      <c r="L58" s="254"/>
      <c r="M58" s="254"/>
      <c r="N58" s="254"/>
      <c r="O58" s="254"/>
      <c r="P58" s="254"/>
      <c r="Q58" s="254"/>
      <c r="R58" s="254"/>
      <c r="S58" s="254"/>
      <c r="T58" s="284"/>
      <c r="U58" s="376"/>
    </row>
    <row r="59" spans="1:101" s="255" customFormat="1" ht="63.75" customHeight="1" x14ac:dyDescent="0.25">
      <c r="A59" s="393"/>
      <c r="B59" s="1561" t="s">
        <v>583</v>
      </c>
      <c r="C59" s="1533"/>
      <c r="D59" s="1199" t="s">
        <v>584</v>
      </c>
      <c r="E59" s="1199" t="s">
        <v>585</v>
      </c>
      <c r="F59" s="351"/>
      <c r="G59" s="351"/>
      <c r="H59" s="351"/>
      <c r="I59" s="351"/>
      <c r="J59" s="351"/>
      <c r="K59" s="351"/>
      <c r="L59" s="351"/>
      <c r="M59" s="351"/>
      <c r="N59" s="351"/>
      <c r="O59" s="351"/>
      <c r="P59" s="351"/>
      <c r="Q59" s="351"/>
      <c r="R59" s="351"/>
      <c r="S59" s="351"/>
      <c r="T59" s="398"/>
      <c r="U59" s="377"/>
      <c r="V59" s="351"/>
      <c r="W59" s="351"/>
    </row>
    <row r="60" spans="1:101" ht="18" customHeight="1" x14ac:dyDescent="0.25">
      <c r="A60" s="393"/>
      <c r="B60" s="1521" t="s">
        <v>539</v>
      </c>
      <c r="C60" s="1522"/>
      <c r="D60" s="399"/>
      <c r="E60" s="399"/>
      <c r="F60" s="351"/>
      <c r="G60" s="351"/>
      <c r="H60" s="351"/>
      <c r="I60" s="351"/>
      <c r="J60" s="351"/>
      <c r="K60" s="351"/>
      <c r="L60" s="351"/>
      <c r="M60" s="351"/>
      <c r="N60" s="351"/>
      <c r="O60" s="351"/>
      <c r="P60" s="351"/>
      <c r="Q60" s="351"/>
      <c r="R60" s="351"/>
      <c r="S60" s="351"/>
      <c r="T60" s="398"/>
      <c r="U60" s="377"/>
      <c r="V60" s="351"/>
      <c r="W60" s="351"/>
      <c r="X60" s="255"/>
      <c r="Y60" s="255"/>
      <c r="Z60" s="255"/>
      <c r="AA60" s="255"/>
      <c r="AB60" s="255"/>
      <c r="AC60" s="255"/>
      <c r="AD60" s="255"/>
      <c r="AE60" s="255"/>
      <c r="AF60" s="255"/>
      <c r="AG60" s="255"/>
      <c r="AH60" s="255"/>
      <c r="AI60" s="255"/>
      <c r="AJ60" s="255"/>
      <c r="AK60" s="255"/>
      <c r="AL60" s="255"/>
      <c r="AM60" s="255"/>
      <c r="AN60" s="255"/>
      <c r="AO60" s="255"/>
      <c r="AP60" s="255"/>
      <c r="AQ60" s="255"/>
      <c r="AR60" s="255"/>
      <c r="AS60" s="255"/>
      <c r="AT60" s="255"/>
      <c r="AU60" s="255"/>
      <c r="AV60" s="255"/>
      <c r="AW60" s="255"/>
      <c r="AX60" s="255"/>
      <c r="AY60" s="255"/>
      <c r="AZ60" s="255"/>
      <c r="BA60" s="255"/>
      <c r="BB60" s="255"/>
      <c r="BC60" s="255"/>
      <c r="BD60" s="255"/>
      <c r="BE60" s="255"/>
      <c r="BF60" s="255"/>
      <c r="BG60" s="255"/>
      <c r="BH60" s="255"/>
      <c r="BI60" s="255"/>
      <c r="BJ60" s="255"/>
      <c r="BK60" s="255"/>
      <c r="BL60" s="255"/>
      <c r="BM60" s="255"/>
      <c r="BN60" s="255"/>
      <c r="BO60" s="255"/>
      <c r="BP60" s="255"/>
      <c r="BQ60" s="255"/>
      <c r="BR60" s="255"/>
      <c r="BS60" s="255"/>
      <c r="BT60" s="255"/>
      <c r="BU60" s="255"/>
      <c r="BV60" s="255"/>
      <c r="BW60" s="255"/>
      <c r="BX60" s="255"/>
      <c r="BY60" s="255"/>
      <c r="BZ60" s="255"/>
      <c r="CA60" s="255"/>
      <c r="CB60" s="255"/>
      <c r="CC60" s="255"/>
      <c r="CD60" s="255"/>
      <c r="CE60" s="255"/>
      <c r="CF60" s="255"/>
      <c r="CG60" s="255"/>
      <c r="CH60" s="255"/>
      <c r="CI60" s="255"/>
      <c r="CJ60" s="255"/>
      <c r="CK60" s="255"/>
      <c r="CL60" s="255"/>
      <c r="CM60" s="255"/>
      <c r="CN60" s="255"/>
      <c r="CO60" s="255"/>
      <c r="CP60" s="255"/>
      <c r="CQ60" s="255"/>
      <c r="CR60" s="255"/>
      <c r="CS60" s="255"/>
      <c r="CT60" s="255"/>
      <c r="CU60" s="255"/>
    </row>
    <row r="61" spans="1:101" s="255" customFormat="1" ht="18" customHeight="1" x14ac:dyDescent="0.25">
      <c r="A61" s="393"/>
      <c r="B61" s="397"/>
      <c r="C61" s="396"/>
      <c r="D61" s="396"/>
      <c r="E61" s="254"/>
      <c r="F61" s="254"/>
      <c r="G61" s="254"/>
      <c r="H61" s="254"/>
      <c r="I61" s="254"/>
      <c r="J61" s="254"/>
      <c r="K61" s="254"/>
      <c r="L61" s="254"/>
      <c r="M61" s="254"/>
      <c r="N61" s="254"/>
      <c r="O61" s="254"/>
      <c r="P61" s="254"/>
      <c r="Q61" s="254"/>
      <c r="R61" s="254"/>
      <c r="S61" s="254"/>
      <c r="T61" s="254"/>
      <c r="U61" s="254"/>
    </row>
    <row r="62" spans="1:101" s="400" customFormat="1" ht="18" customHeight="1" x14ac:dyDescent="0.25">
      <c r="A62" s="393"/>
      <c r="B62" s="393" t="s">
        <v>540</v>
      </c>
      <c r="C62" s="397"/>
      <c r="D62" s="397"/>
      <c r="E62" s="393"/>
      <c r="F62" s="393"/>
      <c r="G62" s="393"/>
      <c r="H62" s="393"/>
      <c r="I62" s="393"/>
      <c r="J62" s="393"/>
      <c r="K62" s="393"/>
      <c r="L62" s="393"/>
      <c r="M62" s="393"/>
      <c r="N62" s="393"/>
      <c r="O62" s="393"/>
      <c r="P62" s="393"/>
      <c r="Q62" s="393"/>
      <c r="R62" s="393"/>
      <c r="S62" s="393"/>
      <c r="T62" s="254"/>
      <c r="U62" s="254"/>
    </row>
    <row r="63" spans="1:101" s="255" customFormat="1" ht="9" customHeight="1" x14ac:dyDescent="0.25">
      <c r="A63" s="393"/>
      <c r="B63" s="254"/>
      <c r="C63" s="396"/>
      <c r="D63" s="396"/>
      <c r="E63" s="254"/>
      <c r="F63" s="254"/>
      <c r="G63" s="254"/>
      <c r="H63" s="254"/>
      <c r="I63" s="254"/>
      <c r="J63" s="254"/>
      <c r="K63" s="254"/>
      <c r="L63" s="254"/>
      <c r="M63" s="254"/>
      <c r="N63" s="254"/>
      <c r="O63" s="254"/>
      <c r="P63" s="254"/>
      <c r="Q63" s="254"/>
      <c r="R63" s="254"/>
      <c r="S63" s="254"/>
      <c r="T63" s="254"/>
      <c r="U63" s="254"/>
    </row>
    <row r="64" spans="1:101" s="379" customFormat="1" ht="54" customHeight="1" x14ac:dyDescent="0.2">
      <c r="A64" s="376"/>
      <c r="B64" s="1518" t="s">
        <v>1059</v>
      </c>
      <c r="C64" s="1518"/>
      <c r="D64" s="1199" t="s">
        <v>1145</v>
      </c>
      <c r="E64" s="1199" t="s">
        <v>543</v>
      </c>
      <c r="F64" s="1199" t="s">
        <v>1058</v>
      </c>
      <c r="G64" s="401"/>
      <c r="H64" s="401"/>
      <c r="I64" s="401"/>
      <c r="J64" s="401"/>
      <c r="K64" s="401"/>
      <c r="L64" s="401"/>
      <c r="M64" s="401"/>
      <c r="N64" s="401"/>
      <c r="O64" s="401"/>
      <c r="P64" s="401"/>
      <c r="Q64" s="377"/>
      <c r="R64" s="402"/>
      <c r="S64" s="402"/>
      <c r="T64" s="351"/>
      <c r="U64" s="351"/>
      <c r="V64" s="377"/>
      <c r="W64" s="377"/>
      <c r="X64" s="378"/>
      <c r="Y64" s="378"/>
      <c r="Z64" s="378"/>
      <c r="AA64" s="378"/>
      <c r="AB64" s="378"/>
      <c r="AC64" s="378"/>
      <c r="AD64" s="378"/>
      <c r="AE64" s="378"/>
      <c r="AF64" s="378"/>
      <c r="AG64" s="378"/>
      <c r="AH64" s="378"/>
      <c r="AI64" s="378"/>
      <c r="AJ64" s="378"/>
      <c r="AK64" s="378"/>
      <c r="AL64" s="378"/>
      <c r="AM64" s="378"/>
      <c r="AN64" s="378"/>
      <c r="AO64" s="378"/>
      <c r="AP64" s="378"/>
      <c r="AQ64" s="378"/>
      <c r="AR64" s="378"/>
      <c r="AS64" s="378"/>
      <c r="AT64" s="378"/>
      <c r="AU64" s="378"/>
      <c r="AV64" s="378"/>
      <c r="AW64" s="378"/>
      <c r="AX64" s="378"/>
      <c r="AY64" s="378"/>
      <c r="AZ64" s="378"/>
      <c r="BA64" s="378"/>
      <c r="BB64" s="378"/>
      <c r="BC64" s="378"/>
      <c r="BD64" s="378"/>
      <c r="BE64" s="378"/>
      <c r="BF64" s="378"/>
      <c r="BG64" s="378"/>
      <c r="BH64" s="378"/>
      <c r="BI64" s="378"/>
      <c r="BJ64" s="378"/>
      <c r="BK64" s="378"/>
      <c r="BL64" s="378"/>
      <c r="BM64" s="378"/>
      <c r="BN64" s="378"/>
      <c r="BO64" s="378"/>
      <c r="BP64" s="378"/>
      <c r="BQ64" s="378"/>
      <c r="BR64" s="378"/>
      <c r="BS64" s="378"/>
      <c r="BT64" s="378"/>
      <c r="BU64" s="378"/>
      <c r="BV64" s="378"/>
      <c r="BW64" s="378"/>
      <c r="BX64" s="378"/>
      <c r="BY64" s="378"/>
      <c r="BZ64" s="378"/>
      <c r="CA64" s="378"/>
      <c r="CB64" s="378"/>
      <c r="CC64" s="378"/>
      <c r="CD64" s="378"/>
      <c r="CE64" s="378"/>
      <c r="CF64" s="378"/>
      <c r="CG64" s="378"/>
      <c r="CH64" s="378"/>
      <c r="CI64" s="378"/>
      <c r="CJ64" s="378"/>
      <c r="CK64" s="378"/>
      <c r="CL64" s="378"/>
      <c r="CM64" s="378"/>
      <c r="CN64" s="378"/>
      <c r="CO64" s="378"/>
      <c r="CP64" s="378"/>
      <c r="CQ64" s="378"/>
      <c r="CR64" s="378"/>
      <c r="CS64" s="378"/>
      <c r="CT64" s="378"/>
      <c r="CU64" s="378"/>
    </row>
    <row r="65" spans="1:99" s="379" customFormat="1" ht="16.5" customHeight="1" x14ac:dyDescent="0.2">
      <c r="A65" s="376"/>
      <c r="B65" s="1523" t="s">
        <v>541</v>
      </c>
      <c r="C65" s="1523"/>
      <c r="D65" s="1159"/>
      <c r="E65" s="1161"/>
      <c r="F65" s="403">
        <f>D65*E65</f>
        <v>0</v>
      </c>
      <c r="G65" s="404"/>
      <c r="H65" s="404"/>
      <c r="I65" s="405"/>
      <c r="J65" s="404"/>
      <c r="K65" s="404"/>
      <c r="L65" s="404"/>
      <c r="M65" s="404"/>
      <c r="N65" s="404"/>
      <c r="O65" s="404"/>
      <c r="P65" s="404"/>
      <c r="Q65" s="377"/>
      <c r="R65" s="406"/>
      <c r="S65" s="406"/>
      <c r="T65" s="351"/>
      <c r="U65" s="351"/>
      <c r="V65" s="377"/>
      <c r="W65" s="377"/>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8"/>
      <c r="AZ65" s="378"/>
      <c r="BA65" s="378"/>
      <c r="BB65" s="378"/>
      <c r="BC65" s="378"/>
      <c r="BD65" s="378"/>
      <c r="BE65" s="378"/>
      <c r="BF65" s="378"/>
      <c r="BG65" s="378"/>
      <c r="BH65" s="378"/>
      <c r="BI65" s="378"/>
      <c r="BJ65" s="378"/>
      <c r="BK65" s="378"/>
      <c r="BL65" s="378"/>
      <c r="BM65" s="378"/>
      <c r="BN65" s="378"/>
      <c r="BO65" s="378"/>
      <c r="BP65" s="378"/>
      <c r="BQ65" s="378"/>
      <c r="BR65" s="378"/>
      <c r="BS65" s="378"/>
      <c r="BT65" s="378"/>
      <c r="BU65" s="378"/>
      <c r="BV65" s="378"/>
      <c r="BW65" s="378"/>
      <c r="BX65" s="378"/>
      <c r="BY65" s="378"/>
      <c r="BZ65" s="378"/>
      <c r="CA65" s="378"/>
      <c r="CB65" s="378"/>
      <c r="CC65" s="378"/>
      <c r="CD65" s="378"/>
      <c r="CE65" s="378"/>
      <c r="CF65" s="378"/>
      <c r="CG65" s="378"/>
      <c r="CH65" s="378"/>
      <c r="CI65" s="378"/>
      <c r="CJ65" s="378"/>
      <c r="CK65" s="378"/>
      <c r="CL65" s="378"/>
      <c r="CM65" s="378"/>
      <c r="CN65" s="378"/>
      <c r="CO65" s="378"/>
      <c r="CP65" s="378"/>
      <c r="CQ65" s="378"/>
      <c r="CR65" s="378"/>
      <c r="CS65" s="378"/>
      <c r="CT65" s="378"/>
      <c r="CU65" s="378"/>
    </row>
    <row r="66" spans="1:99" s="379" customFormat="1" ht="16.5" customHeight="1" x14ac:dyDescent="0.2">
      <c r="A66" s="376"/>
      <c r="B66" s="1517" t="s">
        <v>542</v>
      </c>
      <c r="C66" s="1517"/>
      <c r="D66" s="1159"/>
      <c r="E66" s="1161"/>
      <c r="F66" s="403">
        <f>D66*E66</f>
        <v>0</v>
      </c>
      <c r="G66" s="404"/>
      <c r="H66" s="404"/>
      <c r="I66" s="405"/>
      <c r="J66" s="404"/>
      <c r="K66" s="404"/>
      <c r="L66" s="404"/>
      <c r="M66" s="404"/>
      <c r="N66" s="404"/>
      <c r="O66" s="404"/>
      <c r="P66" s="404"/>
      <c r="Q66" s="377"/>
      <c r="R66" s="406"/>
      <c r="S66" s="406"/>
      <c r="T66" s="351"/>
      <c r="U66" s="351"/>
      <c r="V66" s="377"/>
      <c r="W66" s="377"/>
      <c r="X66" s="378"/>
      <c r="Y66" s="378"/>
      <c r="Z66" s="378"/>
      <c r="AA66" s="378"/>
      <c r="AB66" s="378"/>
      <c r="AC66" s="378"/>
      <c r="AD66" s="378"/>
      <c r="AE66" s="378"/>
      <c r="AF66" s="378"/>
      <c r="AG66" s="378"/>
      <c r="AH66" s="378"/>
      <c r="AI66" s="378"/>
      <c r="AJ66" s="378"/>
      <c r="AK66" s="378"/>
      <c r="AL66" s="378"/>
      <c r="AM66" s="378"/>
      <c r="AN66" s="378"/>
      <c r="AO66" s="378"/>
      <c r="AP66" s="378"/>
      <c r="AQ66" s="378"/>
      <c r="AR66" s="378"/>
      <c r="AS66" s="378"/>
      <c r="AT66" s="378"/>
      <c r="AU66" s="378"/>
      <c r="AV66" s="378"/>
      <c r="AW66" s="378"/>
      <c r="AX66" s="378"/>
      <c r="AY66" s="378"/>
      <c r="AZ66" s="378"/>
      <c r="BA66" s="378"/>
      <c r="BB66" s="378"/>
      <c r="BC66" s="378"/>
      <c r="BD66" s="378"/>
      <c r="BE66" s="378"/>
      <c r="BF66" s="378"/>
      <c r="BG66" s="378"/>
      <c r="BH66" s="378"/>
      <c r="BI66" s="378"/>
      <c r="BJ66" s="378"/>
      <c r="BK66" s="378"/>
      <c r="BL66" s="378"/>
      <c r="BM66" s="378"/>
      <c r="BN66" s="378"/>
      <c r="BO66" s="378"/>
      <c r="BP66" s="378"/>
      <c r="BQ66" s="378"/>
      <c r="BR66" s="378"/>
      <c r="BS66" s="378"/>
      <c r="BT66" s="378"/>
      <c r="BU66" s="378"/>
      <c r="BV66" s="378"/>
      <c r="BW66" s="378"/>
      <c r="BX66" s="378"/>
      <c r="BY66" s="378"/>
      <c r="BZ66" s="378"/>
      <c r="CA66" s="378"/>
      <c r="CB66" s="378"/>
      <c r="CC66" s="378"/>
      <c r="CD66" s="378"/>
      <c r="CE66" s="378"/>
      <c r="CF66" s="378"/>
      <c r="CG66" s="378"/>
      <c r="CH66" s="378"/>
      <c r="CI66" s="378"/>
      <c r="CJ66" s="378"/>
      <c r="CK66" s="378"/>
      <c r="CL66" s="378"/>
      <c r="CM66" s="378"/>
      <c r="CN66" s="378"/>
      <c r="CO66" s="378"/>
      <c r="CP66" s="378"/>
      <c r="CQ66" s="378"/>
      <c r="CR66" s="378"/>
      <c r="CS66" s="378"/>
      <c r="CT66" s="378"/>
      <c r="CU66" s="378"/>
    </row>
    <row r="67" spans="1:99" s="379" customFormat="1" ht="16.5" customHeight="1" x14ac:dyDescent="0.2">
      <c r="A67" s="376"/>
      <c r="B67" s="1517" t="s">
        <v>582</v>
      </c>
      <c r="C67" s="1517"/>
      <c r="D67" s="1159"/>
      <c r="E67" s="1161"/>
      <c r="F67" s="403">
        <f>D67*E67</f>
        <v>0</v>
      </c>
      <c r="G67" s="404"/>
      <c r="H67" s="404"/>
      <c r="I67" s="405"/>
      <c r="J67" s="404"/>
      <c r="K67" s="404"/>
      <c r="L67" s="404"/>
      <c r="M67" s="404"/>
      <c r="N67" s="404"/>
      <c r="O67" s="404"/>
      <c r="P67" s="404"/>
      <c r="Q67" s="377"/>
      <c r="R67" s="406"/>
      <c r="S67" s="406"/>
      <c r="T67" s="351"/>
      <c r="U67" s="351"/>
      <c r="V67" s="377"/>
      <c r="W67" s="377"/>
      <c r="X67" s="378"/>
      <c r="Y67" s="378"/>
      <c r="Z67" s="378"/>
      <c r="AA67" s="378"/>
      <c r="AB67" s="378"/>
      <c r="AC67" s="378"/>
      <c r="AD67" s="378"/>
      <c r="AE67" s="378"/>
      <c r="AF67" s="378"/>
      <c r="AG67" s="378"/>
      <c r="AH67" s="378"/>
      <c r="AI67" s="378"/>
      <c r="AJ67" s="378"/>
      <c r="AK67" s="378"/>
      <c r="AL67" s="378"/>
      <c r="AM67" s="378"/>
      <c r="AN67" s="378"/>
      <c r="AO67" s="378"/>
      <c r="AP67" s="378"/>
      <c r="AQ67" s="378"/>
      <c r="AR67" s="378"/>
      <c r="AS67" s="378"/>
      <c r="AT67" s="378"/>
      <c r="AU67" s="378"/>
      <c r="AV67" s="378"/>
      <c r="AW67" s="378"/>
      <c r="AX67" s="378"/>
      <c r="AY67" s="378"/>
      <c r="AZ67" s="378"/>
      <c r="BA67" s="378"/>
      <c r="BB67" s="378"/>
      <c r="BC67" s="378"/>
      <c r="BD67" s="378"/>
      <c r="BE67" s="378"/>
      <c r="BF67" s="378"/>
      <c r="BG67" s="378"/>
      <c r="BH67" s="378"/>
      <c r="BI67" s="378"/>
      <c r="BJ67" s="378"/>
      <c r="BK67" s="378"/>
      <c r="BL67" s="378"/>
      <c r="BM67" s="378"/>
      <c r="BN67" s="378"/>
      <c r="BO67" s="378"/>
      <c r="BP67" s="378"/>
      <c r="BQ67" s="378"/>
      <c r="BR67" s="378"/>
      <c r="BS67" s="378"/>
      <c r="BT67" s="378"/>
      <c r="BU67" s="378"/>
      <c r="BV67" s="378"/>
      <c r="BW67" s="378"/>
      <c r="BX67" s="378"/>
      <c r="BY67" s="378"/>
      <c r="BZ67" s="378"/>
      <c r="CA67" s="378"/>
      <c r="CB67" s="378"/>
      <c r="CC67" s="378"/>
      <c r="CD67" s="378"/>
      <c r="CE67" s="378"/>
      <c r="CF67" s="378"/>
      <c r="CG67" s="378"/>
      <c r="CH67" s="378"/>
      <c r="CI67" s="378"/>
      <c r="CJ67" s="378"/>
      <c r="CK67" s="378"/>
      <c r="CL67" s="378"/>
      <c r="CM67" s="378"/>
      <c r="CN67" s="378"/>
      <c r="CO67" s="378"/>
      <c r="CP67" s="378"/>
      <c r="CQ67" s="378"/>
      <c r="CR67" s="378"/>
      <c r="CS67" s="378"/>
      <c r="CT67" s="378"/>
      <c r="CU67" s="378"/>
    </row>
    <row r="68" spans="1:99" s="379" customFormat="1" ht="16.5" customHeight="1" x14ac:dyDescent="0.2">
      <c r="A68" s="376"/>
      <c r="B68" s="1517" t="s">
        <v>519</v>
      </c>
      <c r="C68" s="1517"/>
      <c r="D68" s="1159"/>
      <c r="E68" s="1161"/>
      <c r="F68" s="403">
        <f>D68*E68</f>
        <v>0</v>
      </c>
      <c r="G68" s="404"/>
      <c r="H68" s="404"/>
      <c r="I68" s="405"/>
      <c r="J68" s="404"/>
      <c r="K68" s="404"/>
      <c r="L68" s="404"/>
      <c r="M68" s="404"/>
      <c r="N68" s="404"/>
      <c r="O68" s="404"/>
      <c r="P68" s="404"/>
      <c r="Q68" s="377"/>
      <c r="R68" s="406"/>
      <c r="S68" s="406"/>
      <c r="T68" s="351"/>
      <c r="U68" s="351"/>
      <c r="V68" s="377"/>
      <c r="W68" s="377"/>
      <c r="X68" s="378"/>
      <c r="Y68" s="378"/>
      <c r="Z68" s="378"/>
      <c r="AA68" s="378"/>
      <c r="AB68" s="378"/>
      <c r="AC68" s="378"/>
      <c r="AD68" s="378"/>
      <c r="AE68" s="378"/>
      <c r="AF68" s="378"/>
      <c r="AG68" s="378"/>
      <c r="AH68" s="378"/>
      <c r="AI68" s="378"/>
      <c r="AJ68" s="378"/>
      <c r="AK68" s="378"/>
      <c r="AL68" s="378"/>
      <c r="AM68" s="378"/>
      <c r="AN68" s="378"/>
      <c r="AO68" s="378"/>
      <c r="AP68" s="378"/>
      <c r="AQ68" s="378"/>
      <c r="AR68" s="378"/>
      <c r="AS68" s="378"/>
      <c r="AT68" s="378"/>
      <c r="AU68" s="378"/>
      <c r="AV68" s="378"/>
      <c r="AW68" s="378"/>
      <c r="AX68" s="378"/>
      <c r="AY68" s="378"/>
      <c r="AZ68" s="378"/>
      <c r="BA68" s="378"/>
      <c r="BB68" s="378"/>
      <c r="BC68" s="378"/>
      <c r="BD68" s="378"/>
      <c r="BE68" s="378"/>
      <c r="BF68" s="378"/>
      <c r="BG68" s="378"/>
      <c r="BH68" s="378"/>
      <c r="BI68" s="378"/>
      <c r="BJ68" s="378"/>
      <c r="BK68" s="378"/>
      <c r="BL68" s="378"/>
      <c r="BM68" s="378"/>
      <c r="BN68" s="378"/>
      <c r="BO68" s="378"/>
      <c r="BP68" s="378"/>
      <c r="BQ68" s="378"/>
      <c r="BR68" s="378"/>
      <c r="BS68" s="378"/>
      <c r="BT68" s="378"/>
      <c r="BU68" s="378"/>
      <c r="BV68" s="378"/>
      <c r="BW68" s="378"/>
      <c r="BX68" s="378"/>
      <c r="BY68" s="378"/>
      <c r="BZ68" s="378"/>
      <c r="CA68" s="378"/>
      <c r="CB68" s="378"/>
      <c r="CC68" s="378"/>
      <c r="CD68" s="378"/>
      <c r="CE68" s="378"/>
      <c r="CF68" s="378"/>
      <c r="CG68" s="378"/>
      <c r="CH68" s="378"/>
      <c r="CI68" s="378"/>
      <c r="CJ68" s="378"/>
      <c r="CK68" s="378"/>
      <c r="CL68" s="378"/>
      <c r="CM68" s="378"/>
      <c r="CN68" s="378"/>
      <c r="CO68" s="378"/>
      <c r="CP68" s="378"/>
      <c r="CQ68" s="378"/>
      <c r="CR68" s="378"/>
      <c r="CS68" s="378"/>
      <c r="CT68" s="378"/>
      <c r="CU68" s="378"/>
    </row>
    <row r="69" spans="1:99" s="379" customFormat="1" ht="16.5" customHeight="1" x14ac:dyDescent="0.2">
      <c r="A69" s="376"/>
      <c r="B69" s="1513" t="s">
        <v>534</v>
      </c>
      <c r="C69" s="1513"/>
      <c r="D69" s="382">
        <f>SUM(D65:D68)</f>
        <v>0</v>
      </c>
      <c r="E69" s="407"/>
      <c r="F69" s="408">
        <f>SUM(F65:F68)</f>
        <v>0</v>
      </c>
      <c r="G69" s="409"/>
      <c r="H69" s="409"/>
      <c r="I69" s="409"/>
      <c r="J69" s="409"/>
      <c r="K69" s="409"/>
      <c r="L69" s="409"/>
      <c r="M69" s="409"/>
      <c r="N69" s="409"/>
      <c r="O69" s="409"/>
      <c r="P69" s="409"/>
      <c r="Q69" s="377"/>
      <c r="R69" s="404"/>
      <c r="S69" s="404"/>
      <c r="T69" s="351"/>
      <c r="U69" s="351"/>
      <c r="V69" s="377"/>
      <c r="W69" s="377"/>
      <c r="X69" s="378"/>
      <c r="Y69" s="378"/>
      <c r="Z69" s="378"/>
      <c r="AA69" s="378"/>
      <c r="AB69" s="378"/>
      <c r="AC69" s="378"/>
      <c r="AD69" s="378"/>
      <c r="AE69" s="378"/>
      <c r="AF69" s="378"/>
      <c r="AG69" s="378"/>
      <c r="AH69" s="378"/>
      <c r="AI69" s="378"/>
      <c r="AJ69" s="378"/>
      <c r="AK69" s="378"/>
      <c r="AL69" s="378"/>
      <c r="AM69" s="378"/>
      <c r="AN69" s="378"/>
      <c r="AO69" s="378"/>
      <c r="AP69" s="378"/>
      <c r="AQ69" s="378"/>
      <c r="AR69" s="378"/>
      <c r="AS69" s="378"/>
      <c r="AT69" s="378"/>
      <c r="AU69" s="378"/>
      <c r="AV69" s="378"/>
      <c r="AW69" s="378"/>
      <c r="AX69" s="378"/>
      <c r="AY69" s="378"/>
      <c r="AZ69" s="378"/>
      <c r="BA69" s="378"/>
      <c r="BB69" s="378"/>
      <c r="BC69" s="378"/>
      <c r="BD69" s="378"/>
      <c r="BE69" s="378"/>
      <c r="BF69" s="378"/>
      <c r="BG69" s="378"/>
      <c r="BH69" s="378"/>
      <c r="BI69" s="378"/>
      <c r="BJ69" s="378"/>
      <c r="BK69" s="378"/>
      <c r="BL69" s="378"/>
      <c r="BM69" s="378"/>
      <c r="BN69" s="378"/>
      <c r="BO69" s="378"/>
      <c r="BP69" s="378"/>
      <c r="BQ69" s="378"/>
      <c r="BR69" s="378"/>
      <c r="BS69" s="378"/>
      <c r="BT69" s="378"/>
      <c r="BU69" s="378"/>
      <c r="BV69" s="378"/>
      <c r="BW69" s="378"/>
      <c r="BX69" s="378"/>
      <c r="BY69" s="378"/>
      <c r="BZ69" s="378"/>
      <c r="CA69" s="378"/>
      <c r="CB69" s="378"/>
      <c r="CC69" s="378"/>
      <c r="CD69" s="378"/>
      <c r="CE69" s="378"/>
      <c r="CF69" s="378"/>
      <c r="CG69" s="378"/>
      <c r="CH69" s="378"/>
      <c r="CI69" s="378"/>
      <c r="CJ69" s="378"/>
      <c r="CK69" s="378"/>
      <c r="CL69" s="378"/>
      <c r="CM69" s="378"/>
      <c r="CN69" s="378"/>
      <c r="CO69" s="378"/>
      <c r="CP69" s="378"/>
      <c r="CQ69" s="378"/>
      <c r="CR69" s="378"/>
      <c r="CS69" s="378"/>
      <c r="CT69" s="378"/>
      <c r="CU69" s="378"/>
    </row>
    <row r="70" spans="1:99" s="255" customFormat="1" ht="18" customHeight="1" x14ac:dyDescent="0.25">
      <c r="A70" s="393"/>
      <c r="B70" s="254"/>
      <c r="C70" s="396"/>
      <c r="D70" s="396"/>
      <c r="E70" s="254"/>
      <c r="F70" s="254"/>
      <c r="G70" s="254"/>
      <c r="H70" s="254"/>
      <c r="I70" s="254"/>
      <c r="J70" s="254"/>
      <c r="K70" s="254"/>
      <c r="L70" s="254"/>
      <c r="M70" s="254"/>
      <c r="N70" s="254"/>
      <c r="O70" s="254"/>
      <c r="P70" s="254"/>
      <c r="Q70" s="254"/>
      <c r="R70" s="254"/>
      <c r="S70" s="254"/>
      <c r="T70" s="254"/>
      <c r="U70" s="254"/>
    </row>
    <row r="71" spans="1:99" s="255" customFormat="1" ht="15" customHeight="1" x14ac:dyDescent="0.25">
      <c r="A71" s="254"/>
      <c r="B71" s="393" t="s">
        <v>544</v>
      </c>
      <c r="C71" s="410"/>
      <c r="D71" s="410"/>
      <c r="E71" s="410"/>
      <c r="F71" s="410"/>
      <c r="G71" s="410"/>
      <c r="H71" s="410"/>
      <c r="I71" s="410"/>
      <c r="J71" s="410"/>
      <c r="K71" s="410"/>
      <c r="L71" s="410"/>
      <c r="M71" s="410"/>
      <c r="N71" s="410"/>
      <c r="O71" s="410"/>
      <c r="P71" s="410"/>
      <c r="Q71" s="410"/>
      <c r="R71" s="410"/>
      <c r="S71" s="254"/>
      <c r="T71" s="254"/>
      <c r="U71" s="254"/>
    </row>
    <row r="72" spans="1:99" s="255" customFormat="1" ht="9" customHeight="1" x14ac:dyDescent="0.2">
      <c r="A72" s="254"/>
      <c r="B72" s="410"/>
      <c r="C72" s="410"/>
      <c r="D72" s="410"/>
      <c r="E72" s="410"/>
      <c r="F72" s="410"/>
      <c r="G72" s="410"/>
      <c r="H72" s="410"/>
      <c r="I72" s="410"/>
      <c r="J72" s="410"/>
      <c r="K72" s="410"/>
      <c r="L72" s="410"/>
      <c r="M72" s="410"/>
      <c r="N72" s="410"/>
      <c r="O72" s="410"/>
      <c r="P72" s="410"/>
      <c r="Q72" s="410"/>
      <c r="R72" s="410"/>
      <c r="S72" s="254"/>
      <c r="T72" s="254"/>
      <c r="U72" s="254"/>
    </row>
    <row r="73" spans="1:99" ht="15" customHeight="1" x14ac:dyDescent="0.2">
      <c r="A73" s="254"/>
      <c r="B73" s="1518" t="s">
        <v>1060</v>
      </c>
      <c r="C73" s="1518"/>
      <c r="D73" s="1425" t="s">
        <v>547</v>
      </c>
      <c r="E73" s="1425"/>
      <c r="F73" s="1519" t="s">
        <v>553</v>
      </c>
      <c r="G73" s="1519"/>
      <c r="H73" s="1519"/>
      <c r="I73" s="1519"/>
      <c r="J73" s="1519"/>
      <c r="K73" s="1519"/>
      <c r="L73" s="1519"/>
      <c r="M73" s="1519"/>
      <c r="N73" s="1519"/>
      <c r="O73" s="1519"/>
      <c r="P73" s="1425" t="s">
        <v>1053</v>
      </c>
      <c r="Q73" s="1425"/>
      <c r="R73" s="351"/>
      <c r="S73" s="351"/>
      <c r="T73" s="351"/>
      <c r="U73" s="351"/>
      <c r="V73" s="351"/>
      <c r="W73" s="351"/>
      <c r="X73" s="255"/>
      <c r="Y73" s="255"/>
      <c r="Z73" s="255"/>
      <c r="AA73" s="255"/>
      <c r="AB73" s="255"/>
      <c r="AC73" s="255"/>
      <c r="AD73" s="255"/>
      <c r="AE73" s="255"/>
      <c r="AF73" s="255"/>
      <c r="AG73" s="255"/>
      <c r="AH73" s="255"/>
      <c r="AI73" s="255"/>
      <c r="AJ73" s="255"/>
      <c r="AK73" s="255"/>
      <c r="AL73" s="255"/>
      <c r="AM73" s="255"/>
      <c r="AN73" s="255"/>
      <c r="AO73" s="255"/>
      <c r="AP73" s="255"/>
      <c r="AQ73" s="255"/>
      <c r="AR73" s="255"/>
      <c r="AS73" s="255"/>
      <c r="AT73" s="255"/>
      <c r="AU73" s="255"/>
      <c r="AV73" s="255"/>
      <c r="AW73" s="255"/>
      <c r="AX73" s="255"/>
      <c r="AY73" s="255"/>
      <c r="AZ73" s="255"/>
      <c r="BA73" s="255"/>
      <c r="BB73" s="255"/>
      <c r="BC73" s="255"/>
      <c r="BD73" s="255"/>
      <c r="BE73" s="255"/>
      <c r="BF73" s="255"/>
      <c r="BG73" s="255"/>
      <c r="BH73" s="255"/>
      <c r="BI73" s="255"/>
      <c r="BJ73" s="255"/>
      <c r="BK73" s="255"/>
      <c r="BL73" s="255"/>
      <c r="BM73" s="255"/>
      <c r="BN73" s="255"/>
      <c r="BO73" s="255"/>
      <c r="BP73" s="255"/>
      <c r="BQ73" s="255"/>
      <c r="BR73" s="255"/>
      <c r="BS73" s="255"/>
      <c r="BT73" s="255"/>
      <c r="BU73" s="255"/>
      <c r="BV73" s="255"/>
      <c r="BW73" s="255"/>
      <c r="BX73" s="255"/>
      <c r="BY73" s="255"/>
      <c r="BZ73" s="255"/>
      <c r="CA73" s="255"/>
      <c r="CB73" s="255"/>
      <c r="CC73" s="255"/>
      <c r="CD73" s="255"/>
      <c r="CE73" s="255"/>
      <c r="CF73" s="255"/>
      <c r="CG73" s="255"/>
      <c r="CH73" s="255"/>
      <c r="CI73" s="255"/>
      <c r="CJ73" s="255"/>
      <c r="CK73" s="255"/>
      <c r="CL73" s="255"/>
      <c r="CM73" s="255"/>
      <c r="CN73" s="255"/>
      <c r="CO73" s="255"/>
      <c r="CP73" s="255"/>
      <c r="CQ73" s="255"/>
      <c r="CR73" s="255"/>
      <c r="CS73" s="255"/>
      <c r="CT73" s="255"/>
      <c r="CU73" s="255"/>
    </row>
    <row r="74" spans="1:99" ht="15" customHeight="1" x14ac:dyDescent="0.2">
      <c r="A74" s="254"/>
      <c r="B74" s="1518"/>
      <c r="C74" s="1518"/>
      <c r="D74" s="1425"/>
      <c r="E74" s="1425"/>
      <c r="F74" s="1518" t="s">
        <v>554</v>
      </c>
      <c r="G74" s="1518"/>
      <c r="H74" s="1518"/>
      <c r="I74" s="1518"/>
      <c r="J74" s="1518"/>
      <c r="K74" s="1518" t="s">
        <v>549</v>
      </c>
      <c r="L74" s="1518" t="s">
        <v>515</v>
      </c>
      <c r="M74" s="1425" t="s">
        <v>517</v>
      </c>
      <c r="N74" s="1425" t="s">
        <v>550</v>
      </c>
      <c r="O74" s="1425" t="s">
        <v>450</v>
      </c>
      <c r="P74" s="1425"/>
      <c r="Q74" s="1425"/>
      <c r="R74" s="351"/>
      <c r="S74" s="351"/>
      <c r="T74" s="351"/>
      <c r="U74" s="351"/>
      <c r="V74" s="351"/>
      <c r="W74" s="351"/>
      <c r="X74" s="255"/>
      <c r="Y74" s="255"/>
      <c r="Z74" s="255"/>
      <c r="AA74" s="255"/>
      <c r="AB74" s="255"/>
      <c r="AC74" s="255"/>
      <c r="AD74" s="255"/>
      <c r="AE74" s="255"/>
      <c r="AF74" s="255"/>
      <c r="AG74" s="255"/>
      <c r="AH74" s="255"/>
      <c r="AI74" s="255"/>
      <c r="AJ74" s="255"/>
      <c r="AK74" s="255"/>
      <c r="AL74" s="255"/>
      <c r="AM74" s="255"/>
      <c r="AN74" s="255"/>
      <c r="AO74" s="255"/>
      <c r="AP74" s="255"/>
      <c r="AQ74" s="255"/>
      <c r="AR74" s="255"/>
      <c r="AS74" s="255"/>
      <c r="AT74" s="255"/>
      <c r="AU74" s="255"/>
      <c r="AV74" s="255"/>
      <c r="AW74" s="255"/>
      <c r="AX74" s="255"/>
      <c r="AY74" s="255"/>
      <c r="AZ74" s="255"/>
      <c r="BA74" s="255"/>
      <c r="BB74" s="255"/>
      <c r="BC74" s="255"/>
      <c r="BD74" s="255"/>
      <c r="BE74" s="255"/>
      <c r="BF74" s="255"/>
      <c r="BG74" s="255"/>
      <c r="BH74" s="255"/>
      <c r="BI74" s="255"/>
      <c r="BJ74" s="255"/>
      <c r="BK74" s="255"/>
      <c r="BL74" s="255"/>
      <c r="BM74" s="255"/>
      <c r="BN74" s="255"/>
      <c r="BO74" s="255"/>
      <c r="BP74" s="255"/>
      <c r="BQ74" s="255"/>
      <c r="BR74" s="255"/>
      <c r="BS74" s="255"/>
      <c r="BT74" s="255"/>
      <c r="BU74" s="255"/>
      <c r="BV74" s="255"/>
      <c r="BW74" s="255"/>
      <c r="BX74" s="255"/>
      <c r="BY74" s="255"/>
      <c r="BZ74" s="255"/>
      <c r="CA74" s="255"/>
      <c r="CB74" s="255"/>
      <c r="CC74" s="255"/>
      <c r="CD74" s="255"/>
      <c r="CE74" s="255"/>
      <c r="CF74" s="255"/>
      <c r="CG74" s="255"/>
      <c r="CH74" s="255"/>
      <c r="CI74" s="255"/>
      <c r="CJ74" s="255"/>
      <c r="CK74" s="255"/>
      <c r="CL74" s="255"/>
      <c r="CM74" s="255"/>
      <c r="CN74" s="255"/>
      <c r="CO74" s="255"/>
      <c r="CP74" s="255"/>
      <c r="CQ74" s="255"/>
      <c r="CR74" s="255"/>
      <c r="CS74" s="255"/>
      <c r="CT74" s="255"/>
      <c r="CU74" s="255"/>
    </row>
    <row r="75" spans="1:99" ht="51.75" customHeight="1" x14ac:dyDescent="0.2">
      <c r="A75" s="254"/>
      <c r="B75" s="1518"/>
      <c r="C75" s="1518"/>
      <c r="D75" s="1199" t="s">
        <v>546</v>
      </c>
      <c r="E75" s="1199" t="s">
        <v>558</v>
      </c>
      <c r="F75" s="1200" t="s">
        <v>508</v>
      </c>
      <c r="G75" s="1200" t="s">
        <v>509</v>
      </c>
      <c r="H75" s="1200" t="s">
        <v>548</v>
      </c>
      <c r="I75" s="1200" t="s">
        <v>512</v>
      </c>
      <c r="J75" s="1200" t="s">
        <v>513</v>
      </c>
      <c r="K75" s="1518"/>
      <c r="L75" s="1518"/>
      <c r="M75" s="1425"/>
      <c r="N75" s="1425"/>
      <c r="O75" s="1425"/>
      <c r="P75" s="1220" t="s">
        <v>1061</v>
      </c>
      <c r="Q75" s="1220" t="s">
        <v>507</v>
      </c>
      <c r="R75" s="351"/>
      <c r="S75" s="351"/>
      <c r="T75" s="351"/>
      <c r="U75" s="351"/>
      <c r="V75" s="351"/>
      <c r="W75" s="351"/>
      <c r="X75" s="255"/>
      <c r="Y75" s="255"/>
      <c r="Z75" s="255"/>
      <c r="AA75" s="255"/>
      <c r="AB75" s="255"/>
      <c r="AC75" s="255"/>
      <c r="AD75" s="255"/>
      <c r="AE75" s="255"/>
      <c r="AF75" s="255"/>
      <c r="AG75" s="255"/>
      <c r="AH75" s="255"/>
      <c r="AI75" s="255"/>
      <c r="AJ75" s="255"/>
      <c r="AK75" s="255"/>
      <c r="AL75" s="255"/>
      <c r="AM75" s="255"/>
      <c r="AN75" s="255"/>
      <c r="AO75" s="255"/>
      <c r="AP75" s="255"/>
      <c r="AQ75" s="255"/>
      <c r="AR75" s="255"/>
      <c r="AS75" s="255"/>
      <c r="AT75" s="255"/>
      <c r="AU75" s="255"/>
      <c r="AV75" s="255"/>
      <c r="AW75" s="255"/>
      <c r="AX75" s="255"/>
      <c r="AY75" s="255"/>
      <c r="AZ75" s="255"/>
      <c r="BA75" s="255"/>
      <c r="BB75" s="255"/>
      <c r="BC75" s="255"/>
      <c r="BD75" s="255"/>
      <c r="BE75" s="255"/>
      <c r="BF75" s="255"/>
      <c r="BG75" s="255"/>
      <c r="BH75" s="255"/>
      <c r="BI75" s="255"/>
      <c r="BJ75" s="255"/>
      <c r="BK75" s="255"/>
      <c r="BL75" s="255"/>
      <c r="BM75" s="255"/>
      <c r="BN75" s="255"/>
      <c r="BO75" s="255"/>
      <c r="BP75" s="255"/>
      <c r="BQ75" s="255"/>
      <c r="BR75" s="255"/>
      <c r="BS75" s="255"/>
      <c r="BT75" s="255"/>
      <c r="BU75" s="255"/>
      <c r="BV75" s="255"/>
      <c r="BW75" s="255"/>
      <c r="BX75" s="255"/>
      <c r="BY75" s="255"/>
      <c r="BZ75" s="255"/>
      <c r="CA75" s="255"/>
      <c r="CB75" s="255"/>
      <c r="CC75" s="255"/>
      <c r="CD75" s="255"/>
      <c r="CE75" s="255"/>
      <c r="CF75" s="255"/>
      <c r="CG75" s="255"/>
      <c r="CH75" s="255"/>
      <c r="CI75" s="255"/>
      <c r="CJ75" s="255"/>
      <c r="CK75" s="255"/>
      <c r="CL75" s="255"/>
      <c r="CM75" s="255"/>
      <c r="CN75" s="255"/>
      <c r="CO75" s="255"/>
      <c r="CP75" s="255"/>
      <c r="CQ75" s="255"/>
      <c r="CR75" s="255"/>
      <c r="CS75" s="255"/>
      <c r="CT75" s="255"/>
      <c r="CU75" s="255"/>
    </row>
    <row r="76" spans="1:99" ht="18" customHeight="1" x14ac:dyDescent="0.2">
      <c r="A76" s="254"/>
      <c r="B76" s="1517" t="s">
        <v>545</v>
      </c>
      <c r="C76" s="1517"/>
      <c r="D76" s="1159"/>
      <c r="E76" s="687"/>
      <c r="F76" s="381"/>
      <c r="G76" s="381"/>
      <c r="H76" s="381"/>
      <c r="I76" s="1162"/>
      <c r="J76" s="381"/>
      <c r="K76" s="381"/>
      <c r="L76" s="381"/>
      <c r="M76" s="381"/>
      <c r="N76" s="381"/>
      <c r="O76" s="381"/>
      <c r="P76" s="1160"/>
      <c r="Q76" s="1160"/>
      <c r="R76" s="351"/>
      <c r="S76" s="351"/>
      <c r="T76" s="351"/>
      <c r="U76" s="351"/>
      <c r="V76" s="351"/>
      <c r="W76" s="351"/>
      <c r="X76" s="255"/>
      <c r="Y76" s="255"/>
      <c r="Z76" s="255"/>
      <c r="AA76" s="255"/>
      <c r="AB76" s="255"/>
      <c r="AC76" s="255"/>
      <c r="AD76" s="255"/>
      <c r="AE76" s="255"/>
      <c r="AF76" s="255"/>
      <c r="AG76" s="255"/>
      <c r="AH76" s="255"/>
      <c r="AI76" s="255"/>
      <c r="AJ76" s="255"/>
      <c r="AK76" s="255"/>
      <c r="AL76" s="255"/>
      <c r="AM76" s="255"/>
      <c r="AN76" s="255"/>
      <c r="AO76" s="255"/>
      <c r="AP76" s="255"/>
      <c r="AQ76" s="255"/>
      <c r="AR76" s="255"/>
      <c r="AS76" s="255"/>
      <c r="AT76" s="255"/>
      <c r="AU76" s="255"/>
      <c r="AV76" s="255"/>
      <c r="AW76" s="255"/>
      <c r="AX76" s="255"/>
      <c r="AY76" s="255"/>
      <c r="AZ76" s="255"/>
      <c r="BA76" s="255"/>
      <c r="BB76" s="255"/>
      <c r="BC76" s="255"/>
      <c r="BD76" s="255"/>
      <c r="BE76" s="255"/>
      <c r="BF76" s="255"/>
      <c r="BG76" s="255"/>
      <c r="BH76" s="255"/>
      <c r="BI76" s="255"/>
      <c r="BJ76" s="255"/>
      <c r="BK76" s="255"/>
      <c r="BL76" s="255"/>
      <c r="BM76" s="255"/>
      <c r="BN76" s="255"/>
      <c r="BO76" s="255"/>
      <c r="BP76" s="255"/>
      <c r="BQ76" s="255"/>
      <c r="BR76" s="255"/>
      <c r="BS76" s="255"/>
      <c r="BT76" s="255"/>
      <c r="BU76" s="255"/>
      <c r="BV76" s="255"/>
      <c r="BW76" s="255"/>
      <c r="BX76" s="255"/>
      <c r="BY76" s="255"/>
      <c r="BZ76" s="255"/>
      <c r="CA76" s="255"/>
      <c r="CB76" s="255"/>
      <c r="CC76" s="255"/>
      <c r="CD76" s="255"/>
      <c r="CE76" s="255"/>
      <c r="CF76" s="255"/>
      <c r="CG76" s="255"/>
      <c r="CH76" s="255"/>
      <c r="CI76" s="255"/>
      <c r="CJ76" s="255"/>
      <c r="CK76" s="255"/>
      <c r="CL76" s="255"/>
      <c r="CM76" s="255"/>
      <c r="CN76" s="255"/>
      <c r="CO76" s="255"/>
      <c r="CP76" s="255"/>
      <c r="CQ76" s="255"/>
      <c r="CR76" s="255"/>
      <c r="CS76" s="255"/>
      <c r="CT76" s="255"/>
      <c r="CU76" s="255"/>
    </row>
    <row r="77" spans="1:99" ht="18" customHeight="1" x14ac:dyDescent="0.2">
      <c r="A77" s="254"/>
      <c r="B77" s="1517" t="s">
        <v>450</v>
      </c>
      <c r="C77" s="1517"/>
      <c r="D77" s="1159"/>
      <c r="E77" s="687"/>
      <c r="F77" s="381"/>
      <c r="G77" s="381"/>
      <c r="H77" s="381"/>
      <c r="I77" s="1162"/>
      <c r="J77" s="381"/>
      <c r="K77" s="381"/>
      <c r="L77" s="381"/>
      <c r="M77" s="381"/>
      <c r="N77" s="381"/>
      <c r="O77" s="381"/>
      <c r="P77" s="1160"/>
      <c r="Q77" s="1160"/>
      <c r="R77" s="351"/>
      <c r="S77" s="351"/>
      <c r="T77" s="351"/>
      <c r="U77" s="351"/>
      <c r="V77" s="351"/>
      <c r="W77" s="351"/>
      <c r="X77" s="255"/>
      <c r="Y77" s="255"/>
      <c r="Z77" s="255"/>
      <c r="AA77" s="255"/>
      <c r="AB77" s="255"/>
      <c r="AC77" s="255"/>
      <c r="AD77" s="255"/>
      <c r="AE77" s="255"/>
      <c r="AF77" s="255"/>
      <c r="AG77" s="255"/>
      <c r="AH77" s="255"/>
      <c r="AI77" s="255"/>
      <c r="AJ77" s="255"/>
      <c r="AK77" s="255"/>
      <c r="AL77" s="255"/>
      <c r="AM77" s="255"/>
      <c r="AN77" s="255"/>
      <c r="AO77" s="255"/>
      <c r="AP77" s="255"/>
      <c r="AQ77" s="255"/>
      <c r="AR77" s="255"/>
      <c r="AS77" s="255"/>
      <c r="AT77" s="255"/>
      <c r="AU77" s="255"/>
      <c r="AV77" s="255"/>
      <c r="AW77" s="255"/>
      <c r="AX77" s="255"/>
      <c r="AY77" s="255"/>
      <c r="AZ77" s="255"/>
      <c r="BA77" s="255"/>
      <c r="BB77" s="255"/>
      <c r="BC77" s="255"/>
      <c r="BD77" s="255"/>
      <c r="BE77" s="255"/>
      <c r="BF77" s="255"/>
      <c r="BG77" s="255"/>
      <c r="BH77" s="255"/>
      <c r="BI77" s="255"/>
      <c r="BJ77" s="255"/>
      <c r="BK77" s="255"/>
      <c r="BL77" s="255"/>
      <c r="BM77" s="255"/>
      <c r="BN77" s="255"/>
      <c r="BO77" s="255"/>
      <c r="BP77" s="255"/>
      <c r="BQ77" s="255"/>
      <c r="BR77" s="255"/>
      <c r="BS77" s="255"/>
      <c r="BT77" s="255"/>
      <c r="BU77" s="255"/>
      <c r="BV77" s="255"/>
      <c r="BW77" s="255"/>
      <c r="BX77" s="255"/>
      <c r="BY77" s="255"/>
      <c r="BZ77" s="255"/>
      <c r="CA77" s="255"/>
      <c r="CB77" s="255"/>
      <c r="CC77" s="255"/>
      <c r="CD77" s="255"/>
      <c r="CE77" s="255"/>
      <c r="CF77" s="255"/>
      <c r="CG77" s="255"/>
      <c r="CH77" s="255"/>
      <c r="CI77" s="255"/>
      <c r="CJ77" s="255"/>
      <c r="CK77" s="255"/>
      <c r="CL77" s="255"/>
      <c r="CM77" s="255"/>
      <c r="CN77" s="255"/>
      <c r="CO77" s="255"/>
      <c r="CP77" s="255"/>
      <c r="CQ77" s="255"/>
      <c r="CR77" s="255"/>
      <c r="CS77" s="255"/>
      <c r="CT77" s="255"/>
      <c r="CU77" s="255"/>
    </row>
    <row r="78" spans="1:99" ht="18" customHeight="1" x14ac:dyDescent="0.2">
      <c r="A78" s="254"/>
      <c r="B78" s="1513" t="s">
        <v>534</v>
      </c>
      <c r="C78" s="1513"/>
      <c r="D78" s="382">
        <f>SUM(D76:D77)</f>
        <v>0</v>
      </c>
      <c r="E78" s="382">
        <f t="shared" ref="E78:Q78" si="4">SUM(E76:E77)</f>
        <v>0</v>
      </c>
      <c r="F78" s="382">
        <f t="shared" si="4"/>
        <v>0</v>
      </c>
      <c r="G78" s="382">
        <f t="shared" si="4"/>
        <v>0</v>
      </c>
      <c r="H78" s="382">
        <f t="shared" si="4"/>
        <v>0</v>
      </c>
      <c r="I78" s="382">
        <f t="shared" si="4"/>
        <v>0</v>
      </c>
      <c r="J78" s="382">
        <f t="shared" si="4"/>
        <v>0</v>
      </c>
      <c r="K78" s="382">
        <f t="shared" si="4"/>
        <v>0</v>
      </c>
      <c r="L78" s="382">
        <f t="shared" si="4"/>
        <v>0</v>
      </c>
      <c r="M78" s="382">
        <f t="shared" si="4"/>
        <v>0</v>
      </c>
      <c r="N78" s="382">
        <f t="shared" si="4"/>
        <v>0</v>
      </c>
      <c r="O78" s="382">
        <f t="shared" si="4"/>
        <v>0</v>
      </c>
      <c r="P78" s="382">
        <f t="shared" si="4"/>
        <v>0</v>
      </c>
      <c r="Q78" s="382">
        <f t="shared" si="4"/>
        <v>0</v>
      </c>
      <c r="R78" s="351"/>
      <c r="S78" s="351"/>
      <c r="T78" s="351"/>
      <c r="U78" s="351"/>
      <c r="V78" s="351"/>
      <c r="W78" s="351"/>
      <c r="X78" s="255"/>
      <c r="Y78" s="255"/>
      <c r="Z78" s="255"/>
      <c r="AA78" s="255"/>
      <c r="AB78" s="255"/>
      <c r="AC78" s="255"/>
      <c r="AD78" s="255"/>
      <c r="AE78" s="255"/>
      <c r="AF78" s="255"/>
      <c r="AG78" s="255"/>
      <c r="AH78" s="255"/>
      <c r="AI78" s="255"/>
      <c r="AJ78" s="255"/>
      <c r="AK78" s="255"/>
      <c r="AL78" s="255"/>
      <c r="AM78" s="255"/>
      <c r="AN78" s="255"/>
      <c r="AO78" s="255"/>
      <c r="AP78" s="255"/>
      <c r="AQ78" s="255"/>
      <c r="AR78" s="255"/>
      <c r="AS78" s="255"/>
      <c r="AT78" s="255"/>
      <c r="AU78" s="255"/>
      <c r="AV78" s="255"/>
      <c r="AW78" s="255"/>
      <c r="AX78" s="255"/>
      <c r="AY78" s="255"/>
      <c r="AZ78" s="255"/>
      <c r="BA78" s="255"/>
      <c r="BB78" s="255"/>
      <c r="BC78" s="255"/>
      <c r="BD78" s="255"/>
      <c r="BE78" s="255"/>
      <c r="BF78" s="255"/>
      <c r="BG78" s="255"/>
      <c r="BH78" s="255"/>
      <c r="BI78" s="255"/>
      <c r="BJ78" s="255"/>
      <c r="BK78" s="255"/>
      <c r="BL78" s="255"/>
      <c r="BM78" s="255"/>
      <c r="BN78" s="255"/>
      <c r="BO78" s="255"/>
      <c r="BP78" s="255"/>
      <c r="BQ78" s="255"/>
      <c r="BR78" s="255"/>
      <c r="BS78" s="255"/>
      <c r="BT78" s="255"/>
      <c r="BU78" s="255"/>
      <c r="BV78" s="255"/>
      <c r="BW78" s="255"/>
      <c r="BX78" s="255"/>
      <c r="BY78" s="255"/>
      <c r="BZ78" s="255"/>
      <c r="CA78" s="255"/>
      <c r="CB78" s="255"/>
      <c r="CC78" s="255"/>
      <c r="CD78" s="255"/>
      <c r="CE78" s="255"/>
      <c r="CF78" s="255"/>
      <c r="CG78" s="255"/>
      <c r="CH78" s="255"/>
      <c r="CI78" s="255"/>
      <c r="CJ78" s="255"/>
      <c r="CK78" s="255"/>
      <c r="CL78" s="255"/>
      <c r="CM78" s="255"/>
      <c r="CN78" s="255"/>
      <c r="CO78" s="255"/>
      <c r="CP78" s="255"/>
      <c r="CQ78" s="255"/>
      <c r="CR78" s="255"/>
      <c r="CS78" s="255"/>
      <c r="CT78" s="255"/>
      <c r="CU78" s="255"/>
    </row>
    <row r="79" spans="1:99" s="255" customFormat="1" ht="18" customHeight="1" x14ac:dyDescent="0.2">
      <c r="A79" s="254"/>
      <c r="B79" s="410"/>
      <c r="C79" s="410"/>
      <c r="D79" s="410"/>
      <c r="E79" s="410"/>
      <c r="F79" s="410"/>
      <c r="G79" s="410"/>
      <c r="H79" s="410"/>
      <c r="I79" s="410"/>
      <c r="J79" s="410"/>
      <c r="K79" s="410"/>
      <c r="L79" s="410"/>
      <c r="M79" s="410"/>
      <c r="N79" s="410"/>
      <c r="O79" s="410"/>
      <c r="P79" s="410"/>
      <c r="Q79" s="410"/>
      <c r="R79" s="410"/>
      <c r="S79" s="254"/>
      <c r="T79" s="254"/>
      <c r="U79" s="254"/>
    </row>
    <row r="80" spans="1:99" s="255" customFormat="1" ht="15" customHeight="1" x14ac:dyDescent="0.25">
      <c r="A80" s="254"/>
      <c r="B80" s="393" t="s">
        <v>555</v>
      </c>
      <c r="C80" s="410"/>
      <c r="D80" s="410"/>
      <c r="E80" s="410"/>
      <c r="F80" s="410"/>
      <c r="G80" s="410"/>
      <c r="H80" s="410"/>
      <c r="I80" s="410"/>
      <c r="J80" s="410"/>
      <c r="K80" s="410"/>
      <c r="L80" s="410"/>
      <c r="M80" s="410"/>
      <c r="N80" s="410"/>
      <c r="O80" s="410"/>
      <c r="P80" s="410"/>
      <c r="Q80" s="410"/>
      <c r="R80" s="410"/>
      <c r="S80" s="254"/>
      <c r="T80" s="254"/>
      <c r="U80" s="254"/>
    </row>
    <row r="81" spans="1:99" s="255" customFormat="1" ht="9" customHeight="1" x14ac:dyDescent="0.2">
      <c r="A81" s="254"/>
      <c r="B81" s="410"/>
      <c r="C81" s="410"/>
      <c r="D81" s="410"/>
      <c r="E81" s="410"/>
      <c r="F81" s="410"/>
      <c r="G81" s="410"/>
      <c r="H81" s="410"/>
      <c r="I81" s="410"/>
      <c r="J81" s="410"/>
      <c r="K81" s="410"/>
      <c r="L81" s="410"/>
      <c r="M81" s="410"/>
      <c r="N81" s="410"/>
      <c r="O81" s="410"/>
      <c r="P81" s="410"/>
      <c r="Q81" s="410"/>
      <c r="R81" s="410"/>
      <c r="S81" s="254"/>
      <c r="T81" s="254"/>
      <c r="U81" s="254"/>
    </row>
    <row r="82" spans="1:99" ht="15" customHeight="1" x14ac:dyDescent="0.2">
      <c r="A82" s="254"/>
      <c r="B82" s="1518" t="s">
        <v>570</v>
      </c>
      <c r="C82" s="1518"/>
      <c r="D82" s="1518" t="s">
        <v>571</v>
      </c>
      <c r="E82" s="1518"/>
      <c r="F82" s="1519" t="s">
        <v>553</v>
      </c>
      <c r="G82" s="1519"/>
      <c r="H82" s="1519"/>
      <c r="I82" s="1519"/>
      <c r="J82" s="1519"/>
      <c r="K82" s="1519"/>
      <c r="L82" s="1519"/>
      <c r="M82" s="1519"/>
      <c r="N82" s="1519"/>
      <c r="O82" s="1519"/>
      <c r="P82" s="1425" t="s">
        <v>1053</v>
      </c>
      <c r="Q82" s="1425"/>
      <c r="R82" s="351"/>
      <c r="S82" s="351"/>
      <c r="T82" s="351"/>
      <c r="U82" s="351"/>
      <c r="V82" s="351"/>
      <c r="W82" s="351"/>
      <c r="X82" s="255"/>
      <c r="Y82" s="255"/>
      <c r="Z82" s="255"/>
      <c r="AA82" s="255"/>
      <c r="AB82" s="255"/>
      <c r="AC82" s="255"/>
      <c r="AD82" s="255"/>
      <c r="AE82" s="255"/>
      <c r="AF82" s="255"/>
      <c r="AG82" s="255"/>
      <c r="AH82" s="255"/>
      <c r="AI82" s="255"/>
      <c r="AJ82" s="255"/>
      <c r="AK82" s="255"/>
      <c r="AL82" s="255"/>
      <c r="AM82" s="255"/>
      <c r="AN82" s="255"/>
      <c r="AO82" s="255"/>
      <c r="AP82" s="255"/>
      <c r="AQ82" s="255"/>
      <c r="AR82" s="255"/>
      <c r="AS82" s="255"/>
      <c r="AT82" s="255"/>
      <c r="AU82" s="255"/>
      <c r="AV82" s="255"/>
      <c r="AW82" s="255"/>
      <c r="AX82" s="255"/>
      <c r="AY82" s="255"/>
      <c r="AZ82" s="255"/>
      <c r="BA82" s="255"/>
      <c r="BB82" s="255"/>
      <c r="BC82" s="255"/>
      <c r="BD82" s="255"/>
      <c r="BE82" s="255"/>
      <c r="BF82" s="255"/>
      <c r="BG82" s="255"/>
      <c r="BH82" s="255"/>
      <c r="BI82" s="255"/>
      <c r="BJ82" s="255"/>
      <c r="BK82" s="255"/>
      <c r="BL82" s="255"/>
      <c r="BM82" s="255"/>
      <c r="BN82" s="255"/>
      <c r="BO82" s="255"/>
      <c r="BP82" s="255"/>
      <c r="BQ82" s="255"/>
      <c r="BR82" s="255"/>
      <c r="BS82" s="255"/>
      <c r="BT82" s="255"/>
      <c r="BU82" s="255"/>
      <c r="BV82" s="255"/>
      <c r="BW82" s="255"/>
      <c r="BX82" s="255"/>
      <c r="BY82" s="255"/>
      <c r="BZ82" s="255"/>
      <c r="CA82" s="255"/>
      <c r="CB82" s="255"/>
      <c r="CC82" s="255"/>
      <c r="CD82" s="255"/>
      <c r="CE82" s="255"/>
      <c r="CF82" s="255"/>
      <c r="CG82" s="255"/>
      <c r="CH82" s="255"/>
      <c r="CI82" s="255"/>
      <c r="CJ82" s="255"/>
      <c r="CK82" s="255"/>
      <c r="CL82" s="255"/>
      <c r="CM82" s="255"/>
      <c r="CN82" s="255"/>
      <c r="CO82" s="255"/>
      <c r="CP82" s="255"/>
      <c r="CQ82" s="255"/>
      <c r="CR82" s="255"/>
      <c r="CS82" s="255"/>
      <c r="CT82" s="255"/>
      <c r="CU82" s="255"/>
    </row>
    <row r="83" spans="1:99" ht="15" customHeight="1" x14ac:dyDescent="0.2">
      <c r="A83" s="254"/>
      <c r="B83" s="1518"/>
      <c r="C83" s="1518"/>
      <c r="D83" s="1518"/>
      <c r="E83" s="1518"/>
      <c r="F83" s="1518" t="s">
        <v>554</v>
      </c>
      <c r="G83" s="1518"/>
      <c r="H83" s="1518"/>
      <c r="I83" s="1518"/>
      <c r="J83" s="1518"/>
      <c r="K83" s="1518" t="s">
        <v>549</v>
      </c>
      <c r="L83" s="1518" t="s">
        <v>515</v>
      </c>
      <c r="M83" s="1425" t="s">
        <v>517</v>
      </c>
      <c r="N83" s="1425" t="s">
        <v>550</v>
      </c>
      <c r="O83" s="1425" t="s">
        <v>450</v>
      </c>
      <c r="P83" s="1425"/>
      <c r="Q83" s="1425"/>
      <c r="R83" s="351"/>
      <c r="S83" s="351"/>
      <c r="T83" s="351"/>
      <c r="U83" s="351"/>
      <c r="V83" s="351"/>
      <c r="W83" s="351"/>
      <c r="X83" s="255"/>
      <c r="Y83" s="255"/>
      <c r="Z83" s="255"/>
      <c r="AA83" s="255"/>
      <c r="AB83" s="255"/>
      <c r="AC83" s="255"/>
      <c r="AD83" s="255"/>
      <c r="AE83" s="255"/>
      <c r="AF83" s="255"/>
      <c r="AG83" s="255"/>
      <c r="AH83" s="255"/>
      <c r="AI83" s="255"/>
      <c r="AJ83" s="255"/>
      <c r="AK83" s="255"/>
      <c r="AL83" s="255"/>
      <c r="AM83" s="255"/>
      <c r="AN83" s="255"/>
      <c r="AO83" s="255"/>
      <c r="AP83" s="255"/>
      <c r="AQ83" s="255"/>
      <c r="AR83" s="255"/>
      <c r="AS83" s="255"/>
      <c r="AT83" s="255"/>
      <c r="AU83" s="255"/>
      <c r="AV83" s="255"/>
      <c r="AW83" s="255"/>
      <c r="AX83" s="255"/>
      <c r="AY83" s="255"/>
      <c r="AZ83" s="255"/>
      <c r="BA83" s="255"/>
      <c r="BB83" s="255"/>
      <c r="BC83" s="255"/>
      <c r="BD83" s="255"/>
      <c r="BE83" s="255"/>
      <c r="BF83" s="255"/>
      <c r="BG83" s="255"/>
      <c r="BH83" s="255"/>
      <c r="BI83" s="255"/>
      <c r="BJ83" s="255"/>
      <c r="BK83" s="255"/>
      <c r="BL83" s="255"/>
      <c r="BM83" s="255"/>
      <c r="BN83" s="255"/>
      <c r="BO83" s="255"/>
      <c r="BP83" s="255"/>
      <c r="BQ83" s="255"/>
      <c r="BR83" s="255"/>
      <c r="BS83" s="255"/>
      <c r="BT83" s="255"/>
      <c r="BU83" s="255"/>
      <c r="BV83" s="255"/>
      <c r="BW83" s="255"/>
      <c r="BX83" s="255"/>
      <c r="BY83" s="255"/>
      <c r="BZ83" s="255"/>
      <c r="CA83" s="255"/>
      <c r="CB83" s="255"/>
      <c r="CC83" s="255"/>
      <c r="CD83" s="255"/>
      <c r="CE83" s="255"/>
      <c r="CF83" s="255"/>
      <c r="CG83" s="255"/>
      <c r="CH83" s="255"/>
      <c r="CI83" s="255"/>
      <c r="CJ83" s="255"/>
      <c r="CK83" s="255"/>
      <c r="CL83" s="255"/>
      <c r="CM83" s="255"/>
      <c r="CN83" s="255"/>
      <c r="CO83" s="255"/>
      <c r="CP83" s="255"/>
      <c r="CQ83" s="255"/>
      <c r="CR83" s="255"/>
      <c r="CS83" s="255"/>
      <c r="CT83" s="255"/>
      <c r="CU83" s="255"/>
    </row>
    <row r="84" spans="1:99" ht="51" customHeight="1" x14ac:dyDescent="0.2">
      <c r="A84" s="254"/>
      <c r="B84" s="1518"/>
      <c r="C84" s="1518"/>
      <c r="D84" s="1199" t="s">
        <v>546</v>
      </c>
      <c r="E84" s="1199" t="s">
        <v>558</v>
      </c>
      <c r="F84" s="1200" t="s">
        <v>508</v>
      </c>
      <c r="G84" s="1200" t="s">
        <v>509</v>
      </c>
      <c r="H84" s="1200" t="s">
        <v>548</v>
      </c>
      <c r="I84" s="1200" t="s">
        <v>512</v>
      </c>
      <c r="J84" s="1200" t="s">
        <v>513</v>
      </c>
      <c r="K84" s="1518"/>
      <c r="L84" s="1518"/>
      <c r="M84" s="1425"/>
      <c r="N84" s="1425"/>
      <c r="O84" s="1425"/>
      <c r="P84" s="1220" t="s">
        <v>1061</v>
      </c>
      <c r="Q84" s="1220" t="s">
        <v>507</v>
      </c>
      <c r="R84" s="351"/>
      <c r="S84" s="351"/>
      <c r="T84" s="351"/>
      <c r="U84" s="351"/>
      <c r="V84" s="351"/>
      <c r="W84" s="351"/>
      <c r="X84" s="255"/>
      <c r="Y84" s="255"/>
      <c r="Z84" s="255"/>
      <c r="AA84" s="255"/>
      <c r="AB84" s="255"/>
      <c r="AC84" s="255"/>
      <c r="AD84" s="255"/>
      <c r="AE84" s="255"/>
      <c r="AF84" s="255"/>
      <c r="AG84" s="255"/>
      <c r="AH84" s="255"/>
      <c r="AI84" s="255"/>
      <c r="AJ84" s="255"/>
      <c r="AK84" s="255"/>
      <c r="AL84" s="255"/>
      <c r="AM84" s="255"/>
      <c r="AN84" s="255"/>
      <c r="AO84" s="255"/>
      <c r="AP84" s="255"/>
      <c r="AQ84" s="255"/>
      <c r="AR84" s="255"/>
      <c r="AS84" s="255"/>
      <c r="AT84" s="255"/>
      <c r="AU84" s="255"/>
      <c r="AV84" s="255"/>
      <c r="AW84" s="255"/>
      <c r="AX84" s="255"/>
      <c r="AY84" s="255"/>
      <c r="AZ84" s="255"/>
      <c r="BA84" s="255"/>
      <c r="BB84" s="255"/>
      <c r="BC84" s="255"/>
      <c r="BD84" s="255"/>
      <c r="BE84" s="255"/>
      <c r="BF84" s="255"/>
      <c r="BG84" s="255"/>
      <c r="BH84" s="255"/>
      <c r="BI84" s="255"/>
      <c r="BJ84" s="255"/>
      <c r="BK84" s="255"/>
      <c r="BL84" s="255"/>
      <c r="BM84" s="255"/>
      <c r="BN84" s="255"/>
      <c r="BO84" s="255"/>
      <c r="BP84" s="255"/>
      <c r="BQ84" s="255"/>
      <c r="BR84" s="255"/>
      <c r="BS84" s="255"/>
      <c r="BT84" s="255"/>
      <c r="BU84" s="255"/>
      <c r="BV84" s="255"/>
      <c r="BW84" s="255"/>
      <c r="BX84" s="255"/>
      <c r="BY84" s="255"/>
      <c r="BZ84" s="255"/>
      <c r="CA84" s="255"/>
      <c r="CB84" s="255"/>
      <c r="CC84" s="255"/>
      <c r="CD84" s="255"/>
      <c r="CE84" s="255"/>
      <c r="CF84" s="255"/>
      <c r="CG84" s="255"/>
      <c r="CH84" s="255"/>
      <c r="CI84" s="255"/>
      <c r="CJ84" s="255"/>
      <c r="CK84" s="255"/>
      <c r="CL84" s="255"/>
      <c r="CM84" s="255"/>
      <c r="CN84" s="255"/>
      <c r="CO84" s="255"/>
      <c r="CP84" s="255"/>
      <c r="CQ84" s="255"/>
      <c r="CR84" s="255"/>
      <c r="CS84" s="255"/>
      <c r="CT84" s="255"/>
      <c r="CU84" s="255"/>
    </row>
    <row r="85" spans="1:99" ht="18" customHeight="1" x14ac:dyDescent="0.2">
      <c r="A85" s="254"/>
      <c r="B85" s="1517" t="s">
        <v>556</v>
      </c>
      <c r="C85" s="1517"/>
      <c r="D85" s="1159"/>
      <c r="E85" s="687"/>
      <c r="F85" s="381"/>
      <c r="G85" s="381"/>
      <c r="H85" s="381"/>
      <c r="I85" s="1162"/>
      <c r="J85" s="381"/>
      <c r="K85" s="381"/>
      <c r="L85" s="381"/>
      <c r="M85" s="381"/>
      <c r="N85" s="381"/>
      <c r="O85" s="381"/>
      <c r="P85" s="1160"/>
      <c r="Q85" s="1160"/>
      <c r="R85" s="351"/>
      <c r="S85" s="351"/>
      <c r="T85" s="351"/>
      <c r="U85" s="351"/>
      <c r="V85" s="351"/>
      <c r="W85" s="351"/>
      <c r="X85" s="255"/>
      <c r="Y85" s="255"/>
      <c r="Z85" s="255"/>
      <c r="AA85" s="255"/>
      <c r="AB85" s="255"/>
      <c r="AC85" s="255"/>
      <c r="AD85" s="255"/>
      <c r="AE85" s="255"/>
      <c r="AF85" s="255"/>
      <c r="AG85" s="255"/>
      <c r="AH85" s="255"/>
      <c r="AI85" s="255"/>
      <c r="AJ85" s="255"/>
      <c r="AK85" s="255"/>
      <c r="AL85" s="255"/>
      <c r="AM85" s="255"/>
      <c r="AN85" s="255"/>
      <c r="AO85" s="255"/>
      <c r="AP85" s="255"/>
      <c r="AQ85" s="255"/>
      <c r="AR85" s="255"/>
      <c r="AS85" s="255"/>
      <c r="AT85" s="255"/>
      <c r="AU85" s="255"/>
      <c r="AV85" s="255"/>
      <c r="AW85" s="255"/>
      <c r="AX85" s="255"/>
      <c r="AY85" s="255"/>
      <c r="AZ85" s="255"/>
      <c r="BA85" s="255"/>
      <c r="BB85" s="255"/>
      <c r="BC85" s="255"/>
      <c r="BD85" s="255"/>
      <c r="BE85" s="255"/>
      <c r="BF85" s="255"/>
      <c r="BG85" s="255"/>
      <c r="BH85" s="255"/>
      <c r="BI85" s="255"/>
      <c r="BJ85" s="255"/>
      <c r="BK85" s="255"/>
      <c r="BL85" s="255"/>
      <c r="BM85" s="255"/>
      <c r="BN85" s="255"/>
      <c r="BO85" s="255"/>
      <c r="BP85" s="255"/>
      <c r="BQ85" s="255"/>
      <c r="BR85" s="255"/>
      <c r="BS85" s="255"/>
      <c r="BT85" s="255"/>
      <c r="BU85" s="255"/>
      <c r="BV85" s="255"/>
      <c r="BW85" s="255"/>
      <c r="BX85" s="255"/>
      <c r="BY85" s="255"/>
      <c r="BZ85" s="255"/>
      <c r="CA85" s="255"/>
      <c r="CB85" s="255"/>
      <c r="CC85" s="255"/>
      <c r="CD85" s="255"/>
      <c r="CE85" s="255"/>
      <c r="CF85" s="255"/>
      <c r="CG85" s="255"/>
      <c r="CH85" s="255"/>
      <c r="CI85" s="255"/>
      <c r="CJ85" s="255"/>
      <c r="CK85" s="255"/>
      <c r="CL85" s="255"/>
      <c r="CM85" s="255"/>
      <c r="CN85" s="255"/>
      <c r="CO85" s="255"/>
      <c r="CP85" s="255"/>
      <c r="CQ85" s="255"/>
      <c r="CR85" s="255"/>
      <c r="CS85" s="255"/>
      <c r="CT85" s="255"/>
      <c r="CU85" s="255"/>
    </row>
    <row r="86" spans="1:99" ht="18" customHeight="1" x14ac:dyDescent="0.2">
      <c r="A86" s="254"/>
      <c r="B86" s="1517" t="s">
        <v>557</v>
      </c>
      <c r="C86" s="1517"/>
      <c r="D86" s="1159"/>
      <c r="E86" s="687"/>
      <c r="F86" s="381"/>
      <c r="G86" s="381"/>
      <c r="H86" s="381"/>
      <c r="I86" s="1162"/>
      <c r="J86" s="381"/>
      <c r="K86" s="381"/>
      <c r="L86" s="381"/>
      <c r="M86" s="381"/>
      <c r="N86" s="381"/>
      <c r="O86" s="381"/>
      <c r="P86" s="1160"/>
      <c r="Q86" s="1160"/>
      <c r="R86" s="351"/>
      <c r="S86" s="351"/>
      <c r="T86" s="351"/>
      <c r="U86" s="351"/>
      <c r="V86" s="351"/>
      <c r="W86" s="351"/>
      <c r="X86" s="255"/>
      <c r="Y86" s="255"/>
      <c r="Z86" s="255"/>
      <c r="AA86" s="255"/>
      <c r="AB86" s="255"/>
      <c r="AC86" s="255"/>
      <c r="AD86" s="255"/>
      <c r="AE86" s="255"/>
      <c r="AF86" s="255"/>
      <c r="AG86" s="255"/>
      <c r="AH86" s="255"/>
      <c r="AI86" s="255"/>
      <c r="AJ86" s="255"/>
      <c r="AK86" s="255"/>
      <c r="AL86" s="255"/>
      <c r="AM86" s="255"/>
      <c r="AN86" s="255"/>
      <c r="AO86" s="255"/>
      <c r="AP86" s="255"/>
      <c r="AQ86" s="255"/>
      <c r="AR86" s="255"/>
      <c r="AS86" s="255"/>
      <c r="AT86" s="255"/>
      <c r="AU86" s="255"/>
      <c r="AV86" s="255"/>
      <c r="AW86" s="255"/>
      <c r="AX86" s="255"/>
      <c r="AY86" s="255"/>
      <c r="AZ86" s="255"/>
      <c r="BA86" s="255"/>
      <c r="BB86" s="255"/>
      <c r="BC86" s="255"/>
      <c r="BD86" s="255"/>
      <c r="BE86" s="255"/>
      <c r="BF86" s="255"/>
      <c r="BG86" s="255"/>
      <c r="BH86" s="255"/>
      <c r="BI86" s="255"/>
      <c r="BJ86" s="255"/>
      <c r="BK86" s="255"/>
      <c r="BL86" s="255"/>
      <c r="BM86" s="255"/>
      <c r="BN86" s="255"/>
      <c r="BO86" s="255"/>
      <c r="BP86" s="255"/>
      <c r="BQ86" s="255"/>
      <c r="BR86" s="255"/>
      <c r="BS86" s="255"/>
      <c r="BT86" s="255"/>
      <c r="BU86" s="255"/>
      <c r="BV86" s="255"/>
      <c r="BW86" s="255"/>
      <c r="BX86" s="255"/>
      <c r="BY86" s="255"/>
      <c r="BZ86" s="255"/>
      <c r="CA86" s="255"/>
      <c r="CB86" s="255"/>
      <c r="CC86" s="255"/>
      <c r="CD86" s="255"/>
      <c r="CE86" s="255"/>
      <c r="CF86" s="255"/>
      <c r="CG86" s="255"/>
      <c r="CH86" s="255"/>
      <c r="CI86" s="255"/>
      <c r="CJ86" s="255"/>
      <c r="CK86" s="255"/>
      <c r="CL86" s="255"/>
      <c r="CM86" s="255"/>
      <c r="CN86" s="255"/>
      <c r="CO86" s="255"/>
      <c r="CP86" s="255"/>
      <c r="CQ86" s="255"/>
      <c r="CR86" s="255"/>
      <c r="CS86" s="255"/>
      <c r="CT86" s="255"/>
      <c r="CU86" s="255"/>
    </row>
    <row r="87" spans="1:99" ht="18" customHeight="1" x14ac:dyDescent="0.2">
      <c r="A87" s="254"/>
      <c r="B87" s="1517" t="s">
        <v>450</v>
      </c>
      <c r="C87" s="1517"/>
      <c r="D87" s="1159"/>
      <c r="E87" s="687"/>
      <c r="F87" s="381"/>
      <c r="G87" s="381"/>
      <c r="H87" s="381"/>
      <c r="I87" s="1162"/>
      <c r="J87" s="381"/>
      <c r="K87" s="381"/>
      <c r="L87" s="381"/>
      <c r="M87" s="381"/>
      <c r="N87" s="381"/>
      <c r="O87" s="381"/>
      <c r="P87" s="1160"/>
      <c r="Q87" s="1160"/>
      <c r="R87" s="351"/>
      <c r="S87" s="351"/>
      <c r="T87" s="351"/>
      <c r="U87" s="351"/>
      <c r="V87" s="351"/>
      <c r="W87" s="351"/>
      <c r="X87" s="255"/>
      <c r="Y87" s="255"/>
      <c r="Z87" s="255"/>
      <c r="AA87" s="255"/>
      <c r="AB87" s="255"/>
      <c r="AC87" s="255"/>
      <c r="AD87" s="255"/>
      <c r="AE87" s="255"/>
      <c r="AF87" s="255"/>
      <c r="AG87" s="255"/>
      <c r="AH87" s="255"/>
      <c r="AI87" s="255"/>
      <c r="AJ87" s="255"/>
      <c r="AK87" s="255"/>
      <c r="AL87" s="255"/>
      <c r="AM87" s="255"/>
      <c r="AN87" s="255"/>
      <c r="AO87" s="255"/>
      <c r="AP87" s="255"/>
      <c r="AQ87" s="255"/>
      <c r="AR87" s="255"/>
      <c r="AS87" s="255"/>
      <c r="AT87" s="255"/>
      <c r="AU87" s="255"/>
      <c r="AV87" s="255"/>
      <c r="AW87" s="255"/>
      <c r="AX87" s="255"/>
      <c r="AY87" s="255"/>
      <c r="AZ87" s="255"/>
      <c r="BA87" s="255"/>
      <c r="BB87" s="255"/>
      <c r="BC87" s="255"/>
      <c r="BD87" s="255"/>
      <c r="BE87" s="255"/>
      <c r="BF87" s="255"/>
      <c r="BG87" s="255"/>
      <c r="BH87" s="255"/>
      <c r="BI87" s="255"/>
      <c r="BJ87" s="255"/>
      <c r="BK87" s="255"/>
      <c r="BL87" s="255"/>
      <c r="BM87" s="255"/>
      <c r="BN87" s="255"/>
      <c r="BO87" s="255"/>
      <c r="BP87" s="255"/>
      <c r="BQ87" s="255"/>
      <c r="BR87" s="255"/>
      <c r="BS87" s="255"/>
      <c r="BT87" s="255"/>
      <c r="BU87" s="255"/>
      <c r="BV87" s="255"/>
      <c r="BW87" s="255"/>
      <c r="BX87" s="255"/>
      <c r="BY87" s="255"/>
      <c r="BZ87" s="255"/>
      <c r="CA87" s="255"/>
      <c r="CB87" s="255"/>
      <c r="CC87" s="255"/>
      <c r="CD87" s="255"/>
      <c r="CE87" s="255"/>
      <c r="CF87" s="255"/>
      <c r="CG87" s="255"/>
      <c r="CH87" s="255"/>
      <c r="CI87" s="255"/>
      <c r="CJ87" s="255"/>
      <c r="CK87" s="255"/>
      <c r="CL87" s="255"/>
      <c r="CM87" s="255"/>
      <c r="CN87" s="255"/>
      <c r="CO87" s="255"/>
      <c r="CP87" s="255"/>
      <c r="CQ87" s="255"/>
      <c r="CR87" s="255"/>
      <c r="CS87" s="255"/>
      <c r="CT87" s="255"/>
      <c r="CU87" s="255"/>
    </row>
    <row r="88" spans="1:99" ht="18" customHeight="1" x14ac:dyDescent="0.2">
      <c r="A88" s="254"/>
      <c r="B88" s="1513" t="s">
        <v>534</v>
      </c>
      <c r="C88" s="1513"/>
      <c r="D88" s="382">
        <f>SUM(D85:D87)</f>
        <v>0</v>
      </c>
      <c r="E88" s="382">
        <f t="shared" ref="E88:Q88" si="5">SUM(E85:E87)</f>
        <v>0</v>
      </c>
      <c r="F88" s="382">
        <f t="shared" si="5"/>
        <v>0</v>
      </c>
      <c r="G88" s="382">
        <f t="shared" si="5"/>
        <v>0</v>
      </c>
      <c r="H88" s="382">
        <f t="shared" si="5"/>
        <v>0</v>
      </c>
      <c r="I88" s="382">
        <f t="shared" si="5"/>
        <v>0</v>
      </c>
      <c r="J88" s="382">
        <f t="shared" si="5"/>
        <v>0</v>
      </c>
      <c r="K88" s="382">
        <f t="shared" si="5"/>
        <v>0</v>
      </c>
      <c r="L88" s="382">
        <f t="shared" si="5"/>
        <v>0</v>
      </c>
      <c r="M88" s="382">
        <f t="shared" si="5"/>
        <v>0</v>
      </c>
      <c r="N88" s="382">
        <f t="shared" si="5"/>
        <v>0</v>
      </c>
      <c r="O88" s="382">
        <f t="shared" si="5"/>
        <v>0</v>
      </c>
      <c r="P88" s="382">
        <f t="shared" si="5"/>
        <v>0</v>
      </c>
      <c r="Q88" s="382">
        <f t="shared" si="5"/>
        <v>0</v>
      </c>
      <c r="R88" s="351"/>
      <c r="S88" s="351"/>
      <c r="T88" s="351"/>
      <c r="U88" s="351"/>
      <c r="V88" s="351"/>
      <c r="W88" s="351"/>
      <c r="X88" s="255"/>
      <c r="Y88" s="255"/>
      <c r="Z88" s="255"/>
      <c r="AA88" s="255"/>
      <c r="AB88" s="255"/>
      <c r="AC88" s="255"/>
      <c r="AD88" s="255"/>
      <c r="AE88" s="255"/>
      <c r="AF88" s="255"/>
      <c r="AG88" s="255"/>
      <c r="AH88" s="255"/>
      <c r="AI88" s="255"/>
      <c r="AJ88" s="255"/>
      <c r="AK88" s="255"/>
      <c r="AL88" s="255"/>
      <c r="AM88" s="255"/>
      <c r="AN88" s="255"/>
      <c r="AO88" s="255"/>
      <c r="AP88" s="255"/>
      <c r="AQ88" s="255"/>
      <c r="AR88" s="255"/>
      <c r="AS88" s="255"/>
      <c r="AT88" s="255"/>
      <c r="AU88" s="255"/>
      <c r="AV88" s="255"/>
      <c r="AW88" s="255"/>
      <c r="AX88" s="255"/>
      <c r="AY88" s="255"/>
      <c r="AZ88" s="255"/>
      <c r="BA88" s="255"/>
      <c r="BB88" s="255"/>
      <c r="BC88" s="255"/>
      <c r="BD88" s="255"/>
      <c r="BE88" s="255"/>
      <c r="BF88" s="255"/>
      <c r="BG88" s="255"/>
      <c r="BH88" s="255"/>
      <c r="BI88" s="255"/>
      <c r="BJ88" s="255"/>
      <c r="BK88" s="255"/>
      <c r="BL88" s="255"/>
      <c r="BM88" s="255"/>
      <c r="BN88" s="255"/>
      <c r="BO88" s="255"/>
      <c r="BP88" s="255"/>
      <c r="BQ88" s="255"/>
      <c r="BR88" s="255"/>
      <c r="BS88" s="255"/>
      <c r="BT88" s="255"/>
      <c r="BU88" s="255"/>
      <c r="BV88" s="255"/>
      <c r="BW88" s="255"/>
      <c r="BX88" s="255"/>
      <c r="BY88" s="255"/>
      <c r="BZ88" s="255"/>
      <c r="CA88" s="255"/>
      <c r="CB88" s="255"/>
      <c r="CC88" s="255"/>
      <c r="CD88" s="255"/>
      <c r="CE88" s="255"/>
      <c r="CF88" s="255"/>
      <c r="CG88" s="255"/>
      <c r="CH88" s="255"/>
      <c r="CI88" s="255"/>
      <c r="CJ88" s="255"/>
      <c r="CK88" s="255"/>
      <c r="CL88" s="255"/>
      <c r="CM88" s="255"/>
      <c r="CN88" s="255"/>
      <c r="CO88" s="255"/>
      <c r="CP88" s="255"/>
      <c r="CQ88" s="255"/>
      <c r="CR88" s="255"/>
      <c r="CS88" s="255"/>
      <c r="CT88" s="255"/>
      <c r="CU88" s="255"/>
    </row>
    <row r="89" spans="1:99" s="255" customFormat="1" ht="18" customHeight="1" x14ac:dyDescent="0.2">
      <c r="A89" s="254"/>
      <c r="B89" s="410"/>
      <c r="C89" s="410"/>
      <c r="D89" s="410"/>
      <c r="E89" s="410"/>
      <c r="F89" s="410"/>
      <c r="G89" s="410"/>
      <c r="H89" s="410"/>
      <c r="I89" s="410"/>
      <c r="J89" s="410"/>
      <c r="K89" s="410"/>
      <c r="L89" s="410"/>
      <c r="M89" s="410"/>
      <c r="N89" s="410"/>
      <c r="O89" s="410"/>
      <c r="P89" s="410"/>
      <c r="Q89" s="410"/>
      <c r="R89" s="410"/>
      <c r="S89" s="254"/>
      <c r="T89" s="376"/>
      <c r="U89" s="376"/>
    </row>
    <row r="90" spans="1:99" s="255" customFormat="1" ht="18" customHeight="1" x14ac:dyDescent="0.2">
      <c r="A90" s="254"/>
      <c r="B90" s="410"/>
      <c r="C90" s="410"/>
      <c r="D90" s="410"/>
      <c r="E90" s="410"/>
      <c r="F90" s="410"/>
      <c r="G90" s="410"/>
      <c r="H90" s="410"/>
      <c r="I90" s="410"/>
      <c r="J90" s="410"/>
      <c r="K90" s="410"/>
      <c r="L90" s="410"/>
      <c r="M90" s="410"/>
      <c r="N90" s="410"/>
      <c r="O90" s="410"/>
      <c r="P90" s="410"/>
      <c r="Q90" s="410"/>
      <c r="R90" s="410"/>
      <c r="S90" s="254"/>
      <c r="T90" s="376"/>
      <c r="U90" s="376"/>
    </row>
    <row r="91" spans="1:99" ht="18" customHeight="1" x14ac:dyDescent="0.2">
      <c r="A91" s="334"/>
      <c r="B91" s="411"/>
      <c r="C91" s="411"/>
      <c r="D91" s="411"/>
      <c r="E91" s="411"/>
      <c r="F91" s="411"/>
      <c r="G91" s="411"/>
      <c r="H91" s="411"/>
      <c r="I91" s="411"/>
      <c r="J91" s="411"/>
      <c r="K91" s="411"/>
      <c r="L91" s="411"/>
      <c r="M91" s="411"/>
      <c r="N91" s="411"/>
      <c r="O91" s="411"/>
      <c r="P91" s="411"/>
      <c r="Q91" s="411"/>
      <c r="R91" s="411"/>
      <c r="S91" s="334"/>
      <c r="T91" s="334"/>
      <c r="U91" s="334"/>
    </row>
    <row r="92" spans="1:99" s="246" customFormat="1" ht="18" customHeight="1" x14ac:dyDescent="0.2">
      <c r="A92" s="244"/>
      <c r="B92" s="412" t="s">
        <v>559</v>
      </c>
      <c r="C92" s="413"/>
      <c r="D92" s="413"/>
      <c r="E92" s="413"/>
      <c r="F92" s="413"/>
      <c r="G92" s="413"/>
      <c r="H92" s="413"/>
      <c r="I92" s="413"/>
      <c r="J92" s="413"/>
      <c r="K92" s="413"/>
      <c r="L92" s="413"/>
      <c r="M92" s="413"/>
      <c r="N92" s="413"/>
      <c r="O92" s="413"/>
      <c r="P92" s="413"/>
      <c r="Q92" s="413"/>
      <c r="R92" s="413"/>
      <c r="S92" s="244"/>
      <c r="T92" s="244"/>
      <c r="U92" s="244"/>
    </row>
    <row r="93" spans="1:99" s="255" customFormat="1" ht="18" customHeight="1" x14ac:dyDescent="0.25">
      <c r="A93" s="254"/>
      <c r="B93" s="414"/>
      <c r="C93" s="410"/>
      <c r="D93" s="410"/>
      <c r="E93" s="410"/>
      <c r="F93" s="410"/>
      <c r="G93" s="410"/>
      <c r="H93" s="410"/>
      <c r="I93" s="410"/>
      <c r="J93" s="410"/>
      <c r="K93" s="410"/>
      <c r="L93" s="410"/>
      <c r="M93" s="410"/>
      <c r="N93" s="410"/>
      <c r="O93" s="410"/>
      <c r="P93" s="410"/>
      <c r="Q93" s="410"/>
      <c r="R93" s="410"/>
      <c r="S93" s="254"/>
      <c r="T93" s="254"/>
      <c r="U93" s="254"/>
    </row>
    <row r="94" spans="1:99" s="255" customFormat="1" ht="18" customHeight="1" x14ac:dyDescent="0.25">
      <c r="A94" s="254"/>
      <c r="B94" s="348" t="s">
        <v>587</v>
      </c>
      <c r="C94" s="393"/>
      <c r="D94" s="348"/>
      <c r="E94" s="415"/>
      <c r="F94" s="410"/>
      <c r="G94" s="410"/>
      <c r="H94" s="254"/>
      <c r="I94" s="410"/>
      <c r="J94" s="410"/>
      <c r="K94" s="410"/>
      <c r="L94" s="410"/>
      <c r="M94" s="410"/>
      <c r="N94" s="410"/>
      <c r="O94" s="410"/>
      <c r="P94" s="410"/>
      <c r="Q94" s="410"/>
      <c r="R94" s="410"/>
      <c r="S94" s="254"/>
      <c r="T94" s="254"/>
      <c r="U94" s="254"/>
    </row>
    <row r="95" spans="1:99" s="255" customFormat="1" ht="18" customHeight="1" x14ac:dyDescent="0.2">
      <c r="A95" s="254"/>
      <c r="B95" s="416"/>
      <c r="C95" s="416"/>
      <c r="D95" s="416"/>
      <c r="E95" s="416"/>
      <c r="F95" s="416"/>
      <c r="G95" s="416"/>
      <c r="H95" s="416"/>
      <c r="I95" s="416"/>
      <c r="J95" s="416"/>
      <c r="K95" s="416"/>
      <c r="L95" s="416"/>
      <c r="M95" s="416"/>
      <c r="N95" s="416"/>
      <c r="O95" s="416"/>
      <c r="P95" s="416"/>
      <c r="Q95" s="416"/>
      <c r="R95" s="416"/>
      <c r="S95" s="254"/>
      <c r="T95" s="254"/>
      <c r="U95" s="254"/>
    </row>
    <row r="96" spans="1:99" s="255" customFormat="1" ht="18" customHeight="1" x14ac:dyDescent="0.25">
      <c r="A96" s="254"/>
      <c r="B96" s="410"/>
      <c r="C96" s="410"/>
      <c r="D96" s="410"/>
      <c r="E96" s="410"/>
      <c r="F96" s="1366" t="s">
        <v>560</v>
      </c>
      <c r="G96" s="694"/>
      <c r="H96" s="694"/>
      <c r="I96" s="694"/>
      <c r="J96" s="694"/>
      <c r="K96" s="694"/>
      <c r="L96" s="694"/>
      <c r="M96" s="410"/>
      <c r="N96" s="410"/>
      <c r="O96" s="410"/>
      <c r="P96" s="410"/>
      <c r="Q96" s="410"/>
      <c r="R96" s="410"/>
      <c r="S96" s="254"/>
      <c r="T96" s="254"/>
      <c r="U96" s="254"/>
    </row>
    <row r="97" spans="1:101" ht="18" customHeight="1" x14ac:dyDescent="0.2">
      <c r="A97" s="254"/>
      <c r="B97" s="417"/>
      <c r="C97" s="1562" t="s">
        <v>504</v>
      </c>
      <c r="D97" s="1562"/>
      <c r="E97" s="1526" t="s">
        <v>505</v>
      </c>
      <c r="F97" s="1526" t="s">
        <v>554</v>
      </c>
      <c r="G97" s="1526"/>
      <c r="H97" s="1526"/>
      <c r="I97" s="1526"/>
      <c r="J97" s="1526"/>
      <c r="K97" s="1526"/>
      <c r="L97" s="1526"/>
      <c r="M97" s="1526"/>
      <c r="N97" s="1534" t="s">
        <v>507</v>
      </c>
      <c r="O97" s="1535"/>
      <c r="P97" s="1535"/>
      <c r="Q97" s="1535"/>
      <c r="R97" s="1536"/>
      <c r="S97" s="351"/>
      <c r="T97" s="351"/>
      <c r="U97" s="351"/>
      <c r="V97" s="351"/>
      <c r="W97" s="351"/>
      <c r="X97" s="351"/>
      <c r="Y97" s="351"/>
      <c r="Z97" s="255"/>
      <c r="AA97" s="255"/>
      <c r="AB97" s="255"/>
      <c r="AC97" s="255"/>
      <c r="AD97" s="255"/>
      <c r="AE97" s="255"/>
      <c r="AF97" s="255"/>
      <c r="AG97" s="255"/>
      <c r="AH97" s="255"/>
      <c r="AI97" s="255"/>
      <c r="AJ97" s="255"/>
      <c r="AK97" s="255"/>
      <c r="AL97" s="255"/>
      <c r="AM97" s="255"/>
      <c r="AN97" s="255"/>
      <c r="AO97" s="255"/>
      <c r="AP97" s="255"/>
      <c r="AQ97" s="255"/>
      <c r="AR97" s="255"/>
      <c r="AS97" s="255"/>
      <c r="AT97" s="255"/>
      <c r="AU97" s="255"/>
      <c r="AV97" s="255"/>
      <c r="AW97" s="255"/>
      <c r="AX97" s="255"/>
      <c r="AY97" s="255"/>
      <c r="AZ97" s="255"/>
      <c r="BA97" s="255"/>
      <c r="BB97" s="255"/>
      <c r="BC97" s="255"/>
      <c r="BD97" s="255"/>
      <c r="BE97" s="255"/>
      <c r="BF97" s="255"/>
      <c r="BG97" s="255"/>
      <c r="BH97" s="255"/>
      <c r="BI97" s="255"/>
      <c r="BJ97" s="255"/>
      <c r="BK97" s="255"/>
      <c r="BL97" s="255"/>
      <c r="BM97" s="255"/>
      <c r="BN97" s="255"/>
      <c r="BO97" s="255"/>
      <c r="BP97" s="255"/>
      <c r="BQ97" s="255"/>
      <c r="BR97" s="255"/>
      <c r="BS97" s="255"/>
      <c r="BT97" s="255"/>
      <c r="BU97" s="255"/>
      <c r="BV97" s="255"/>
      <c r="BW97" s="255"/>
      <c r="BX97" s="255"/>
      <c r="BY97" s="255"/>
      <c r="BZ97" s="255"/>
      <c r="CA97" s="255"/>
      <c r="CB97" s="255"/>
      <c r="CC97" s="255"/>
      <c r="CD97" s="255"/>
      <c r="CE97" s="255"/>
      <c r="CF97" s="255"/>
      <c r="CG97" s="255"/>
      <c r="CH97" s="255"/>
      <c r="CI97" s="255"/>
      <c r="CJ97" s="255"/>
      <c r="CK97" s="255"/>
      <c r="CL97" s="255"/>
      <c r="CM97" s="255"/>
      <c r="CN97" s="255"/>
      <c r="CO97" s="255"/>
      <c r="CP97" s="255"/>
      <c r="CQ97" s="255"/>
      <c r="CR97" s="255"/>
      <c r="CS97" s="255"/>
      <c r="CT97" s="255"/>
      <c r="CU97" s="255"/>
      <c r="CV97" s="255"/>
      <c r="CW97" s="255"/>
    </row>
    <row r="98" spans="1:101" ht="44.25" customHeight="1" x14ac:dyDescent="0.2">
      <c r="A98" s="254"/>
      <c r="B98" s="254"/>
      <c r="C98" s="1196" t="s">
        <v>561</v>
      </c>
      <c r="D98" s="1196" t="s">
        <v>562</v>
      </c>
      <c r="E98" s="1526"/>
      <c r="F98" s="1201" t="s">
        <v>508</v>
      </c>
      <c r="G98" s="1201" t="s">
        <v>509</v>
      </c>
      <c r="H98" s="1201" t="s">
        <v>510</v>
      </c>
      <c r="I98" s="1201" t="s">
        <v>511</v>
      </c>
      <c r="J98" s="1201" t="s">
        <v>563</v>
      </c>
      <c r="K98" s="1201" t="s">
        <v>512</v>
      </c>
      <c r="L98" s="1201" t="s">
        <v>513</v>
      </c>
      <c r="M98" s="1201" t="s">
        <v>514</v>
      </c>
      <c r="N98" s="1201" t="s">
        <v>515</v>
      </c>
      <c r="O98" s="1201" t="s">
        <v>516</v>
      </c>
      <c r="P98" s="1201" t="s">
        <v>517</v>
      </c>
      <c r="Q98" s="1201" t="s">
        <v>518</v>
      </c>
      <c r="R98" s="1201" t="s">
        <v>580</v>
      </c>
      <c r="S98" s="418"/>
      <c r="T98" s="351"/>
      <c r="U98" s="351"/>
      <c r="V98" s="351"/>
      <c r="W98" s="351"/>
      <c r="X98" s="351"/>
      <c r="Y98" s="351"/>
      <c r="Z98" s="255"/>
      <c r="AA98" s="255"/>
      <c r="AB98" s="255"/>
      <c r="AC98" s="255"/>
      <c r="AD98" s="255"/>
      <c r="AE98" s="255"/>
      <c r="AF98" s="255"/>
      <c r="AG98" s="255"/>
      <c r="AH98" s="255"/>
      <c r="AI98" s="255"/>
      <c r="AJ98" s="255"/>
      <c r="AK98" s="255"/>
      <c r="AL98" s="255"/>
      <c r="AM98" s="255"/>
      <c r="AN98" s="255"/>
      <c r="AO98" s="255"/>
      <c r="AP98" s="255"/>
      <c r="AQ98" s="255"/>
      <c r="AR98" s="255"/>
      <c r="AS98" s="255"/>
      <c r="AT98" s="255"/>
      <c r="AU98" s="255"/>
      <c r="AV98" s="255"/>
      <c r="AW98" s="255"/>
      <c r="AX98" s="255"/>
      <c r="AY98" s="255"/>
      <c r="AZ98" s="255"/>
      <c r="BA98" s="255"/>
      <c r="BB98" s="255"/>
      <c r="BC98" s="255"/>
      <c r="BD98" s="255"/>
      <c r="BE98" s="255"/>
      <c r="BF98" s="255"/>
      <c r="BG98" s="255"/>
      <c r="BH98" s="255"/>
      <c r="BI98" s="255"/>
      <c r="BJ98" s="255"/>
      <c r="BK98" s="255"/>
      <c r="BL98" s="255"/>
      <c r="BM98" s="255"/>
      <c r="BN98" s="255"/>
      <c r="BO98" s="255"/>
      <c r="BP98" s="255"/>
      <c r="BQ98" s="255"/>
      <c r="BR98" s="255"/>
      <c r="BS98" s="255"/>
      <c r="BT98" s="255"/>
      <c r="BU98" s="255"/>
      <c r="BV98" s="255"/>
      <c r="BW98" s="255"/>
      <c r="BX98" s="255"/>
      <c r="BY98" s="255"/>
      <c r="BZ98" s="255"/>
      <c r="CA98" s="255"/>
      <c r="CB98" s="255"/>
      <c r="CC98" s="255"/>
      <c r="CD98" s="255"/>
      <c r="CE98" s="255"/>
      <c r="CF98" s="255"/>
      <c r="CG98" s="255"/>
      <c r="CH98" s="255"/>
      <c r="CI98" s="255"/>
      <c r="CJ98" s="255"/>
      <c r="CK98" s="255"/>
      <c r="CL98" s="255"/>
      <c r="CM98" s="255"/>
      <c r="CN98" s="255"/>
      <c r="CO98" s="255"/>
      <c r="CP98" s="255"/>
      <c r="CQ98" s="255"/>
      <c r="CR98" s="255"/>
      <c r="CS98" s="255"/>
      <c r="CT98" s="255"/>
      <c r="CU98" s="255"/>
      <c r="CV98" s="255"/>
      <c r="CW98" s="255"/>
    </row>
    <row r="99" spans="1:101" ht="18" customHeight="1" x14ac:dyDescent="0.25">
      <c r="A99" s="254"/>
      <c r="B99" s="447" t="s">
        <v>588</v>
      </c>
      <c r="C99" s="666">
        <f>БКВ!C98</f>
        <v>0</v>
      </c>
      <c r="D99" s="666">
        <f>БКВ!D98</f>
        <v>0</v>
      </c>
      <c r="E99" s="666">
        <f>БКВ!E98</f>
        <v>0</v>
      </c>
      <c r="F99" s="666">
        <f>БКВ!F98</f>
        <v>0</v>
      </c>
      <c r="G99" s="666">
        <f>БКВ!G98</f>
        <v>0</v>
      </c>
      <c r="H99" s="666">
        <f>БКВ!H98</f>
        <v>0</v>
      </c>
      <c r="I99" s="666">
        <f>БКВ!I98</f>
        <v>0</v>
      </c>
      <c r="J99" s="666">
        <f>БКВ!J98</f>
        <v>0</v>
      </c>
      <c r="K99" s="666">
        <f>БКВ!K98</f>
        <v>0</v>
      </c>
      <c r="L99" s="666">
        <f>БКВ!L98</f>
        <v>0</v>
      </c>
      <c r="M99" s="666">
        <f>БКВ!M98</f>
        <v>0</v>
      </c>
      <c r="N99" s="666">
        <f>БКВ!N98</f>
        <v>0</v>
      </c>
      <c r="O99" s="666">
        <f>БКВ!O98</f>
        <v>0</v>
      </c>
      <c r="P99" s="666">
        <f>БКВ!P98</f>
        <v>0</v>
      </c>
      <c r="Q99" s="666">
        <f>БКВ!Q98</f>
        <v>0</v>
      </c>
      <c r="R99" s="666">
        <f>БКВ!R98</f>
        <v>0</v>
      </c>
      <c r="S99" s="418"/>
      <c r="T99" s="351"/>
      <c r="U99" s="351"/>
      <c r="V99" s="351"/>
      <c r="W99" s="351"/>
      <c r="X99" s="351"/>
      <c r="Y99" s="351"/>
      <c r="Z99" s="255"/>
      <c r="AA99" s="255"/>
      <c r="AB99" s="255"/>
      <c r="AC99" s="255"/>
      <c r="AD99" s="255"/>
      <c r="AE99" s="255"/>
      <c r="AF99" s="255"/>
      <c r="AG99" s="255"/>
      <c r="AH99" s="255"/>
      <c r="AI99" s="255"/>
      <c r="AJ99" s="255"/>
      <c r="AK99" s="255"/>
      <c r="AL99" s="255"/>
      <c r="AM99" s="255"/>
      <c r="AN99" s="255"/>
      <c r="AO99" s="255"/>
      <c r="AP99" s="255"/>
      <c r="AQ99" s="255"/>
      <c r="AR99" s="255"/>
      <c r="AS99" s="255"/>
      <c r="AT99" s="255"/>
      <c r="AU99" s="255"/>
      <c r="AV99" s="255"/>
      <c r="AW99" s="255"/>
      <c r="AX99" s="255"/>
      <c r="AY99" s="255"/>
      <c r="AZ99" s="255"/>
      <c r="BA99" s="255"/>
      <c r="BB99" s="255"/>
      <c r="BC99" s="255"/>
      <c r="BD99" s="255"/>
      <c r="BE99" s="255"/>
      <c r="BF99" s="255"/>
      <c r="BG99" s="255"/>
      <c r="BH99" s="255"/>
      <c r="BI99" s="255"/>
      <c r="BJ99" s="255"/>
      <c r="BK99" s="255"/>
      <c r="BL99" s="255"/>
      <c r="BM99" s="255"/>
      <c r="BN99" s="255"/>
      <c r="BO99" s="255"/>
      <c r="BP99" s="255"/>
      <c r="BQ99" s="255"/>
      <c r="BR99" s="255"/>
      <c r="BS99" s="255"/>
      <c r="BT99" s="255"/>
      <c r="BU99" s="255"/>
      <c r="BV99" s="255"/>
      <c r="BW99" s="255"/>
      <c r="BX99" s="255"/>
      <c r="BY99" s="255"/>
      <c r="BZ99" s="255"/>
      <c r="CA99" s="255"/>
      <c r="CB99" s="255"/>
      <c r="CC99" s="255"/>
      <c r="CD99" s="255"/>
      <c r="CE99" s="255"/>
      <c r="CF99" s="255"/>
      <c r="CG99" s="255"/>
      <c r="CH99" s="255"/>
      <c r="CI99" s="255"/>
      <c r="CJ99" s="255"/>
      <c r="CK99" s="255"/>
      <c r="CL99" s="255"/>
      <c r="CM99" s="255"/>
      <c r="CN99" s="255"/>
      <c r="CO99" s="255"/>
      <c r="CP99" s="255"/>
      <c r="CQ99" s="255"/>
      <c r="CR99" s="255"/>
      <c r="CS99" s="255"/>
      <c r="CT99" s="255"/>
      <c r="CU99" s="255"/>
      <c r="CV99" s="255"/>
      <c r="CW99" s="255"/>
    </row>
    <row r="100" spans="1:101" ht="18" customHeight="1" x14ac:dyDescent="0.25">
      <c r="A100" s="254"/>
      <c r="B100" s="447" t="s">
        <v>589</v>
      </c>
      <c r="C100" s="419"/>
      <c r="D100" s="419"/>
      <c r="E100" s="419"/>
      <c r="F100" s="419"/>
      <c r="G100" s="419"/>
      <c r="H100" s="419"/>
      <c r="I100" s="419"/>
      <c r="J100" s="419"/>
      <c r="K100" s="419"/>
      <c r="L100" s="419"/>
      <c r="M100" s="419"/>
      <c r="N100" s="419"/>
      <c r="O100" s="419"/>
      <c r="P100" s="419"/>
      <c r="Q100" s="419"/>
      <c r="R100" s="419"/>
      <c r="S100" s="418"/>
      <c r="T100" s="351"/>
      <c r="U100" s="351"/>
      <c r="V100" s="351"/>
      <c r="W100" s="351"/>
      <c r="X100" s="351"/>
      <c r="Y100" s="351"/>
      <c r="Z100" s="255"/>
      <c r="AA100" s="255"/>
      <c r="AB100" s="255"/>
      <c r="AC100" s="255"/>
      <c r="AD100" s="255"/>
      <c r="AE100" s="255"/>
      <c r="AF100" s="255"/>
      <c r="AG100" s="255"/>
      <c r="AH100" s="255"/>
      <c r="AI100" s="255"/>
      <c r="AJ100" s="255"/>
      <c r="AK100" s="255"/>
      <c r="AL100" s="255"/>
      <c r="AM100" s="255"/>
      <c r="AN100" s="255"/>
      <c r="AO100" s="255"/>
      <c r="AP100" s="255"/>
      <c r="AQ100" s="255"/>
      <c r="AR100" s="255"/>
      <c r="AS100" s="255"/>
      <c r="AT100" s="255"/>
      <c r="AU100" s="255"/>
      <c r="AV100" s="255"/>
      <c r="AW100" s="255"/>
      <c r="AX100" s="255"/>
      <c r="AY100" s="255"/>
      <c r="AZ100" s="255"/>
      <c r="BA100" s="255"/>
      <c r="BB100" s="255"/>
      <c r="BC100" s="255"/>
      <c r="BD100" s="255"/>
      <c r="BE100" s="255"/>
      <c r="BF100" s="255"/>
      <c r="BG100" s="255"/>
      <c r="BH100" s="255"/>
      <c r="BI100" s="255"/>
      <c r="BJ100" s="255"/>
      <c r="BK100" s="255"/>
      <c r="BL100" s="255"/>
      <c r="BM100" s="255"/>
      <c r="BN100" s="255"/>
      <c r="BO100" s="255"/>
      <c r="BP100" s="255"/>
      <c r="BQ100" s="255"/>
      <c r="BR100" s="255"/>
      <c r="BS100" s="255"/>
      <c r="BT100" s="255"/>
      <c r="BU100" s="255"/>
      <c r="BV100" s="255"/>
      <c r="BW100" s="255"/>
      <c r="BX100" s="255"/>
      <c r="BY100" s="255"/>
      <c r="BZ100" s="255"/>
      <c r="CA100" s="255"/>
      <c r="CB100" s="255"/>
      <c r="CC100" s="255"/>
      <c r="CD100" s="255"/>
      <c r="CE100" s="255"/>
      <c r="CF100" s="255"/>
      <c r="CG100" s="255"/>
      <c r="CH100" s="255"/>
      <c r="CI100" s="255"/>
      <c r="CJ100" s="255"/>
      <c r="CK100" s="255"/>
      <c r="CL100" s="255"/>
      <c r="CM100" s="255"/>
      <c r="CN100" s="255"/>
      <c r="CO100" s="255"/>
      <c r="CP100" s="255"/>
      <c r="CQ100" s="255"/>
      <c r="CR100" s="255"/>
      <c r="CS100" s="255"/>
      <c r="CT100" s="255"/>
      <c r="CU100" s="255"/>
      <c r="CV100" s="255"/>
      <c r="CW100" s="255"/>
    </row>
    <row r="101" spans="1:101" s="378" customFormat="1" ht="18" customHeight="1" x14ac:dyDescent="0.2">
      <c r="A101" s="376"/>
      <c r="B101" s="254"/>
      <c r="C101" s="420"/>
      <c r="D101" s="377"/>
      <c r="E101" s="377"/>
      <c r="F101" s="377"/>
      <c r="G101" s="377"/>
      <c r="H101" s="377"/>
      <c r="I101" s="377"/>
      <c r="J101" s="377"/>
      <c r="K101" s="377"/>
      <c r="L101" s="377"/>
      <c r="M101" s="377"/>
      <c r="N101" s="377"/>
      <c r="O101" s="377"/>
      <c r="P101" s="377"/>
      <c r="Q101" s="377"/>
      <c r="R101" s="377"/>
      <c r="S101" s="376"/>
      <c r="T101" s="254"/>
      <c r="U101" s="254"/>
    </row>
    <row r="102" spans="1:101" s="255" customFormat="1" ht="18" customHeight="1" x14ac:dyDescent="0.2">
      <c r="A102" s="254"/>
      <c r="B102" s="254"/>
      <c r="C102" s="254"/>
      <c r="D102" s="254"/>
      <c r="E102" s="254"/>
      <c r="F102" s="254"/>
      <c r="G102" s="254"/>
      <c r="H102" s="254"/>
      <c r="I102" s="254"/>
      <c r="J102" s="254"/>
      <c r="K102" s="254"/>
      <c r="L102" s="254"/>
      <c r="M102" s="254"/>
      <c r="N102" s="254"/>
      <c r="O102" s="254"/>
      <c r="P102" s="254"/>
      <c r="Q102" s="254"/>
      <c r="R102" s="254"/>
      <c r="S102" s="254"/>
      <c r="T102" s="254"/>
      <c r="U102" s="254"/>
    </row>
    <row r="103" spans="1:101" s="255" customFormat="1" ht="18" customHeight="1" x14ac:dyDescent="0.25">
      <c r="A103" s="254"/>
      <c r="B103" s="421" t="s">
        <v>564</v>
      </c>
      <c r="C103" s="393"/>
      <c r="D103" s="421"/>
      <c r="E103" s="421"/>
      <c r="F103" s="421"/>
      <c r="G103" s="421"/>
      <c r="H103" s="421"/>
      <c r="I103" s="421"/>
      <c r="J103" s="421"/>
      <c r="K103" s="422"/>
      <c r="L103" s="422"/>
      <c r="M103" s="422"/>
      <c r="N103" s="422"/>
      <c r="O103" s="422"/>
      <c r="P103" s="422"/>
      <c r="Q103" s="422"/>
      <c r="R103" s="422"/>
      <c r="S103" s="423"/>
      <c r="T103" s="254"/>
      <c r="U103" s="254"/>
    </row>
    <row r="104" spans="1:101" s="255" customFormat="1" ht="18" customHeight="1" x14ac:dyDescent="0.25">
      <c r="A104" s="254"/>
      <c r="B104" s="421"/>
      <c r="C104" s="421"/>
      <c r="D104" s="421"/>
      <c r="E104" s="421"/>
      <c r="F104" s="421"/>
      <c r="G104" s="421"/>
      <c r="H104" s="421"/>
      <c r="I104" s="421"/>
      <c r="J104" s="421"/>
      <c r="K104" s="422"/>
      <c r="L104" s="422"/>
      <c r="M104" s="422"/>
      <c r="N104" s="422"/>
      <c r="O104" s="422"/>
      <c r="P104" s="422"/>
      <c r="Q104" s="422"/>
      <c r="R104" s="422"/>
      <c r="S104" s="423"/>
      <c r="T104" s="254"/>
      <c r="U104" s="254"/>
    </row>
    <row r="105" spans="1:101" ht="41.25" customHeight="1" x14ac:dyDescent="0.25">
      <c r="A105" s="254"/>
      <c r="B105" s="1537" t="s">
        <v>565</v>
      </c>
      <c r="C105" s="1537"/>
      <c r="D105" s="1199" t="s">
        <v>1054</v>
      </c>
      <c r="E105" s="424"/>
      <c r="F105" s="424"/>
      <c r="G105" s="424"/>
      <c r="H105" s="424"/>
      <c r="I105" s="424"/>
      <c r="J105" s="424"/>
      <c r="K105" s="425"/>
      <c r="L105" s="425"/>
      <c r="M105" s="425"/>
      <c r="N105" s="425"/>
      <c r="O105" s="425"/>
      <c r="P105" s="425"/>
      <c r="Q105" s="425"/>
      <c r="R105" s="425"/>
      <c r="S105" s="423"/>
      <c r="T105" s="254"/>
      <c r="U105" s="254"/>
      <c r="V105" s="255"/>
      <c r="W105" s="255"/>
      <c r="X105" s="255"/>
      <c r="Y105" s="255"/>
      <c r="Z105" s="255"/>
      <c r="AA105" s="255"/>
      <c r="AB105" s="255"/>
      <c r="AC105" s="255"/>
      <c r="AD105" s="255"/>
      <c r="AE105" s="255"/>
      <c r="AF105" s="255"/>
      <c r="AG105" s="255"/>
      <c r="AH105" s="255"/>
      <c r="AI105" s="255"/>
      <c r="AJ105" s="255"/>
      <c r="AK105" s="255"/>
      <c r="AL105" s="255"/>
      <c r="AM105" s="255"/>
      <c r="AN105" s="255"/>
      <c r="AO105" s="255"/>
      <c r="AP105" s="255"/>
      <c r="AQ105" s="255"/>
      <c r="AR105" s="255"/>
      <c r="AS105" s="255"/>
      <c r="AT105" s="255"/>
      <c r="AU105" s="255"/>
      <c r="AV105" s="255"/>
      <c r="AW105" s="255"/>
      <c r="AX105" s="255"/>
      <c r="AY105" s="255"/>
      <c r="AZ105" s="255"/>
      <c r="BA105" s="255"/>
      <c r="BB105" s="255"/>
      <c r="BC105" s="255"/>
      <c r="BD105" s="255"/>
      <c r="BE105" s="255"/>
      <c r="BF105" s="255"/>
      <c r="BG105" s="255"/>
      <c r="BH105" s="255"/>
      <c r="BI105" s="255"/>
      <c r="BJ105" s="255"/>
      <c r="BK105" s="255"/>
      <c r="BL105" s="255"/>
      <c r="BM105" s="255"/>
      <c r="BN105" s="255"/>
      <c r="BO105" s="255"/>
      <c r="BP105" s="255"/>
      <c r="BQ105" s="255"/>
      <c r="BR105" s="255"/>
      <c r="BS105" s="255"/>
      <c r="BT105" s="255"/>
      <c r="BU105" s="255"/>
      <c r="BV105" s="255"/>
      <c r="BW105" s="255"/>
      <c r="BX105" s="255"/>
      <c r="BY105" s="255"/>
      <c r="BZ105" s="255"/>
      <c r="CA105" s="255"/>
      <c r="CB105" s="255"/>
      <c r="CC105" s="255"/>
      <c r="CD105" s="255"/>
      <c r="CE105" s="255"/>
      <c r="CF105" s="255"/>
      <c r="CG105" s="255"/>
      <c r="CH105" s="255"/>
      <c r="CI105" s="255"/>
      <c r="CJ105" s="255"/>
      <c r="CK105" s="255"/>
      <c r="CL105" s="255"/>
      <c r="CM105" s="255"/>
      <c r="CN105" s="255"/>
      <c r="CO105" s="255"/>
      <c r="CP105" s="255"/>
      <c r="CQ105" s="255"/>
      <c r="CR105" s="255"/>
      <c r="CS105" s="255"/>
      <c r="CT105" s="255"/>
      <c r="CU105" s="255"/>
      <c r="CV105" s="255"/>
      <c r="CW105" s="255"/>
    </row>
    <row r="106" spans="1:101" ht="18" customHeight="1" x14ac:dyDescent="0.25">
      <c r="A106" s="254"/>
      <c r="B106" s="1516" t="s">
        <v>566</v>
      </c>
      <c r="C106" s="1516"/>
      <c r="D106" s="1046"/>
      <c r="E106" s="351"/>
      <c r="F106" s="424"/>
      <c r="G106" s="424"/>
      <c r="H106" s="424"/>
      <c r="I106" s="424"/>
      <c r="J106" s="424"/>
      <c r="K106" s="425"/>
      <c r="L106" s="425"/>
      <c r="M106" s="425"/>
      <c r="N106" s="425"/>
      <c r="O106" s="425"/>
      <c r="P106" s="425"/>
      <c r="Q106" s="425"/>
      <c r="R106" s="425"/>
      <c r="S106" s="423"/>
      <c r="T106" s="254"/>
      <c r="U106" s="254"/>
      <c r="V106" s="255"/>
      <c r="W106" s="255"/>
      <c r="X106" s="255"/>
      <c r="Y106" s="255"/>
      <c r="Z106" s="255"/>
      <c r="AA106" s="255"/>
      <c r="AB106" s="255"/>
      <c r="AC106" s="255"/>
      <c r="AD106" s="255"/>
      <c r="AE106" s="255"/>
      <c r="AF106" s="255"/>
      <c r="AG106" s="255"/>
      <c r="AH106" s="255"/>
      <c r="AI106" s="255"/>
      <c r="AJ106" s="255"/>
      <c r="AK106" s="255"/>
      <c r="AL106" s="255"/>
      <c r="AM106" s="255"/>
      <c r="AN106" s="255"/>
      <c r="AO106" s="255"/>
      <c r="AP106" s="255"/>
      <c r="AQ106" s="255"/>
      <c r="AR106" s="255"/>
      <c r="AS106" s="255"/>
      <c r="AT106" s="255"/>
      <c r="AU106" s="255"/>
      <c r="AV106" s="255"/>
      <c r="AW106" s="255"/>
      <c r="AX106" s="255"/>
      <c r="AY106" s="255"/>
      <c r="AZ106" s="255"/>
      <c r="BA106" s="255"/>
      <c r="BB106" s="255"/>
      <c r="BC106" s="255"/>
      <c r="BD106" s="255"/>
      <c r="BE106" s="255"/>
      <c r="BF106" s="255"/>
      <c r="BG106" s="255"/>
      <c r="BH106" s="255"/>
      <c r="BI106" s="255"/>
      <c r="BJ106" s="255"/>
      <c r="BK106" s="255"/>
      <c r="BL106" s="255"/>
      <c r="BM106" s="255"/>
      <c r="BN106" s="255"/>
      <c r="BO106" s="255"/>
      <c r="BP106" s="255"/>
      <c r="BQ106" s="255"/>
      <c r="BR106" s="255"/>
      <c r="BS106" s="255"/>
      <c r="BT106" s="255"/>
      <c r="BU106" s="255"/>
      <c r="BV106" s="255"/>
      <c r="BW106" s="255"/>
      <c r="BX106" s="255"/>
      <c r="BY106" s="255"/>
      <c r="BZ106" s="255"/>
      <c r="CA106" s="255"/>
      <c r="CB106" s="255"/>
      <c r="CC106" s="255"/>
      <c r="CD106" s="255"/>
      <c r="CE106" s="255"/>
      <c r="CF106" s="255"/>
      <c r="CG106" s="255"/>
      <c r="CH106" s="255"/>
      <c r="CI106" s="255"/>
      <c r="CJ106" s="255"/>
      <c r="CK106" s="255"/>
      <c r="CL106" s="255"/>
      <c r="CM106" s="255"/>
      <c r="CN106" s="255"/>
      <c r="CO106" s="255"/>
      <c r="CP106" s="255"/>
      <c r="CQ106" s="255"/>
      <c r="CR106" s="255"/>
      <c r="CS106" s="255"/>
      <c r="CT106" s="255"/>
      <c r="CU106" s="255"/>
      <c r="CV106" s="255"/>
      <c r="CW106" s="255"/>
    </row>
    <row r="107" spans="1:101" ht="18" customHeight="1" x14ac:dyDescent="0.25">
      <c r="A107" s="254"/>
      <c r="B107" s="1508" t="s">
        <v>567</v>
      </c>
      <c r="C107" s="1508"/>
      <c r="D107" s="1046"/>
      <c r="E107" s="424"/>
      <c r="F107" s="424"/>
      <c r="G107" s="424"/>
      <c r="H107" s="424"/>
      <c r="I107" s="424"/>
      <c r="J107" s="424"/>
      <c r="K107" s="425"/>
      <c r="L107" s="425"/>
      <c r="M107" s="425"/>
      <c r="N107" s="425"/>
      <c r="O107" s="425"/>
      <c r="P107" s="425"/>
      <c r="Q107" s="425"/>
      <c r="R107" s="425"/>
      <c r="S107" s="423"/>
      <c r="T107" s="426"/>
      <c r="U107" s="426"/>
      <c r="V107" s="255"/>
      <c r="W107" s="255"/>
      <c r="X107" s="255"/>
      <c r="Y107" s="255"/>
      <c r="Z107" s="255"/>
      <c r="AA107" s="255"/>
      <c r="AB107" s="255"/>
      <c r="AC107" s="255"/>
      <c r="AD107" s="255"/>
      <c r="AE107" s="255"/>
      <c r="AF107" s="255"/>
      <c r="AG107" s="255"/>
      <c r="AH107" s="255"/>
      <c r="AI107" s="255"/>
      <c r="AJ107" s="255"/>
      <c r="AK107" s="255"/>
      <c r="AL107" s="255"/>
      <c r="AM107" s="255"/>
      <c r="AN107" s="255"/>
      <c r="AO107" s="255"/>
      <c r="AP107" s="255"/>
      <c r="AQ107" s="255"/>
      <c r="AR107" s="255"/>
      <c r="AS107" s="255"/>
      <c r="AT107" s="255"/>
      <c r="AU107" s="255"/>
      <c r="AV107" s="255"/>
      <c r="AW107" s="255"/>
      <c r="AX107" s="255"/>
      <c r="AY107" s="255"/>
      <c r="AZ107" s="255"/>
      <c r="BA107" s="255"/>
      <c r="BB107" s="255"/>
      <c r="BC107" s="255"/>
      <c r="BD107" s="255"/>
      <c r="BE107" s="255"/>
      <c r="BF107" s="255"/>
      <c r="BG107" s="255"/>
      <c r="BH107" s="255"/>
      <c r="BI107" s="255"/>
      <c r="BJ107" s="255"/>
      <c r="BK107" s="255"/>
      <c r="BL107" s="255"/>
      <c r="BM107" s="255"/>
      <c r="BN107" s="255"/>
      <c r="BO107" s="255"/>
      <c r="BP107" s="255"/>
      <c r="BQ107" s="255"/>
      <c r="BR107" s="255"/>
      <c r="BS107" s="255"/>
      <c r="BT107" s="255"/>
      <c r="BU107" s="255"/>
      <c r="BV107" s="255"/>
      <c r="BW107" s="255"/>
      <c r="BX107" s="255"/>
      <c r="BY107" s="255"/>
      <c r="BZ107" s="255"/>
      <c r="CA107" s="255"/>
      <c r="CB107" s="255"/>
      <c r="CC107" s="255"/>
      <c r="CD107" s="255"/>
      <c r="CE107" s="255"/>
      <c r="CF107" s="255"/>
      <c r="CG107" s="255"/>
      <c r="CH107" s="255"/>
      <c r="CI107" s="255"/>
      <c r="CJ107" s="255"/>
      <c r="CK107" s="255"/>
      <c r="CL107" s="255"/>
      <c r="CM107" s="255"/>
      <c r="CN107" s="255"/>
      <c r="CO107" s="255"/>
      <c r="CP107" s="255"/>
      <c r="CQ107" s="255"/>
      <c r="CR107" s="255"/>
      <c r="CS107" s="255"/>
      <c r="CT107" s="255"/>
      <c r="CU107" s="255"/>
      <c r="CV107" s="255"/>
      <c r="CW107" s="255"/>
    </row>
    <row r="108" spans="1:101" ht="18" customHeight="1" x14ac:dyDescent="0.25">
      <c r="A108" s="254"/>
      <c r="B108" s="1508" t="s">
        <v>568</v>
      </c>
      <c r="C108" s="1508"/>
      <c r="D108" s="1046"/>
      <c r="E108" s="424"/>
      <c r="F108" s="424"/>
      <c r="G108" s="424"/>
      <c r="H108" s="424"/>
      <c r="I108" s="424"/>
      <c r="J108" s="424"/>
      <c r="K108" s="425"/>
      <c r="L108" s="425"/>
      <c r="M108" s="425"/>
      <c r="N108" s="425"/>
      <c r="O108" s="425"/>
      <c r="P108" s="425"/>
      <c r="Q108" s="425"/>
      <c r="R108" s="425"/>
      <c r="S108" s="423"/>
      <c r="T108" s="426"/>
      <c r="U108" s="426"/>
      <c r="V108" s="255"/>
      <c r="W108" s="255"/>
      <c r="X108" s="255"/>
      <c r="Y108" s="255"/>
      <c r="Z108" s="255"/>
      <c r="AA108" s="255"/>
      <c r="AB108" s="255"/>
      <c r="AC108" s="255"/>
      <c r="AD108" s="255"/>
      <c r="AE108" s="255"/>
      <c r="AF108" s="255"/>
      <c r="AG108" s="255"/>
      <c r="AH108" s="255"/>
      <c r="AI108" s="255"/>
      <c r="AJ108" s="255"/>
      <c r="AK108" s="255"/>
      <c r="AL108" s="255"/>
      <c r="AM108" s="255"/>
      <c r="AN108" s="255"/>
      <c r="AO108" s="255"/>
      <c r="AP108" s="255"/>
      <c r="AQ108" s="255"/>
      <c r="AR108" s="255"/>
      <c r="AS108" s="255"/>
      <c r="AT108" s="255"/>
      <c r="AU108" s="255"/>
      <c r="AV108" s="255"/>
      <c r="AW108" s="255"/>
      <c r="AX108" s="255"/>
      <c r="AY108" s="255"/>
      <c r="AZ108" s="255"/>
      <c r="BA108" s="255"/>
      <c r="BB108" s="255"/>
      <c r="BC108" s="255"/>
      <c r="BD108" s="255"/>
      <c r="BE108" s="255"/>
      <c r="BF108" s="255"/>
      <c r="BG108" s="255"/>
      <c r="BH108" s="255"/>
      <c r="BI108" s="255"/>
      <c r="BJ108" s="255"/>
      <c r="BK108" s="255"/>
      <c r="BL108" s="255"/>
      <c r="BM108" s="255"/>
      <c r="BN108" s="255"/>
      <c r="BO108" s="255"/>
      <c r="BP108" s="255"/>
      <c r="BQ108" s="255"/>
      <c r="BR108" s="255"/>
      <c r="BS108" s="255"/>
      <c r="BT108" s="255"/>
      <c r="BU108" s="255"/>
      <c r="BV108" s="255"/>
      <c r="BW108" s="255"/>
      <c r="BX108" s="255"/>
      <c r="BY108" s="255"/>
      <c r="BZ108" s="255"/>
      <c r="CA108" s="255"/>
      <c r="CB108" s="255"/>
      <c r="CC108" s="255"/>
      <c r="CD108" s="255"/>
      <c r="CE108" s="255"/>
      <c r="CF108" s="255"/>
      <c r="CG108" s="255"/>
      <c r="CH108" s="255"/>
      <c r="CI108" s="255"/>
      <c r="CJ108" s="255"/>
      <c r="CK108" s="255"/>
      <c r="CL108" s="255"/>
      <c r="CM108" s="255"/>
      <c r="CN108" s="255"/>
      <c r="CO108" s="255"/>
      <c r="CP108" s="255"/>
      <c r="CQ108" s="255"/>
      <c r="CR108" s="255"/>
      <c r="CS108" s="255"/>
      <c r="CT108" s="255"/>
      <c r="CU108" s="255"/>
      <c r="CV108" s="255"/>
      <c r="CW108" s="255"/>
    </row>
    <row r="109" spans="1:101" ht="18" customHeight="1" x14ac:dyDescent="0.25">
      <c r="A109" s="254"/>
      <c r="B109" s="427"/>
      <c r="C109" s="428"/>
      <c r="D109" s="414"/>
      <c r="E109" s="421"/>
      <c r="F109" s="421"/>
      <c r="G109" s="421"/>
      <c r="H109" s="421"/>
      <c r="I109" s="421"/>
      <c r="J109" s="421"/>
      <c r="K109" s="422"/>
      <c r="L109" s="422"/>
      <c r="M109" s="422"/>
      <c r="N109" s="422"/>
      <c r="O109" s="422"/>
      <c r="P109" s="422"/>
      <c r="Q109" s="422"/>
      <c r="R109" s="422"/>
      <c r="S109" s="423"/>
      <c r="T109" s="426"/>
      <c r="U109" s="426"/>
      <c r="V109" s="255"/>
      <c r="W109" s="255"/>
      <c r="X109" s="255"/>
      <c r="Y109" s="255"/>
      <c r="Z109" s="255"/>
      <c r="AA109" s="255"/>
      <c r="AB109" s="255"/>
      <c r="AC109" s="255"/>
      <c r="AD109" s="255"/>
      <c r="AE109" s="255"/>
      <c r="AF109" s="255"/>
      <c r="AG109" s="255"/>
      <c r="AH109" s="255"/>
      <c r="AI109" s="255"/>
      <c r="AJ109" s="255"/>
      <c r="AK109" s="255"/>
      <c r="AL109" s="255"/>
      <c r="AM109" s="255"/>
      <c r="AN109" s="255"/>
      <c r="AO109" s="255"/>
      <c r="AP109" s="255"/>
      <c r="AQ109" s="255"/>
      <c r="AR109" s="255"/>
      <c r="AS109" s="255"/>
      <c r="AT109" s="255"/>
      <c r="AU109" s="255"/>
      <c r="AV109" s="255"/>
      <c r="AW109" s="255"/>
      <c r="AX109" s="255"/>
      <c r="AY109" s="255"/>
      <c r="AZ109" s="255"/>
      <c r="BA109" s="255"/>
      <c r="BB109" s="255"/>
      <c r="BC109" s="255"/>
      <c r="BD109" s="255"/>
      <c r="BE109" s="255"/>
      <c r="BF109" s="255"/>
      <c r="BG109" s="255"/>
      <c r="BH109" s="255"/>
      <c r="BI109" s="255"/>
      <c r="BJ109" s="255"/>
      <c r="BK109" s="255"/>
      <c r="BL109" s="255"/>
      <c r="BM109" s="255"/>
      <c r="BN109" s="255"/>
      <c r="BO109" s="255"/>
      <c r="BP109" s="255"/>
      <c r="BQ109" s="255"/>
      <c r="BR109" s="255"/>
      <c r="BS109" s="255"/>
      <c r="BT109" s="255"/>
      <c r="BU109" s="255"/>
      <c r="BV109" s="255"/>
      <c r="BW109" s="255"/>
      <c r="BX109" s="255"/>
      <c r="BY109" s="255"/>
      <c r="BZ109" s="255"/>
      <c r="CA109" s="255"/>
      <c r="CB109" s="255"/>
      <c r="CC109" s="255"/>
      <c r="CD109" s="255"/>
      <c r="CE109" s="255"/>
      <c r="CF109" s="255"/>
      <c r="CG109" s="255"/>
      <c r="CH109" s="255"/>
      <c r="CI109" s="255"/>
      <c r="CJ109" s="255"/>
      <c r="CK109" s="255"/>
      <c r="CL109" s="255"/>
      <c r="CM109" s="255"/>
      <c r="CN109" s="255"/>
      <c r="CO109" s="255"/>
      <c r="CP109" s="255"/>
      <c r="CQ109" s="255"/>
      <c r="CR109" s="255"/>
      <c r="CS109" s="255"/>
      <c r="CT109" s="255"/>
      <c r="CU109" s="255"/>
      <c r="CV109" s="255"/>
      <c r="CW109" s="255"/>
    </row>
    <row r="110" spans="1:101" ht="18" customHeight="1" x14ac:dyDescent="0.25">
      <c r="A110" s="254"/>
      <c r="B110" s="427"/>
      <c r="C110" s="428"/>
      <c r="D110" s="414"/>
      <c r="E110" s="421"/>
      <c r="F110" s="421"/>
      <c r="G110" s="421"/>
      <c r="H110" s="421"/>
      <c r="I110" s="421"/>
      <c r="J110" s="421"/>
      <c r="K110" s="422"/>
      <c r="L110" s="422"/>
      <c r="M110" s="422"/>
      <c r="N110" s="422"/>
      <c r="O110" s="422"/>
      <c r="P110" s="422"/>
      <c r="Q110" s="422"/>
      <c r="R110" s="422"/>
      <c r="S110" s="423"/>
      <c r="T110" s="429"/>
      <c r="U110" s="429"/>
      <c r="V110" s="255"/>
      <c r="W110" s="255"/>
      <c r="X110" s="255"/>
      <c r="Y110" s="255"/>
      <c r="Z110" s="255"/>
      <c r="AA110" s="255"/>
      <c r="AB110" s="255"/>
      <c r="AC110" s="255"/>
      <c r="AD110" s="255"/>
      <c r="AE110" s="255"/>
      <c r="AF110" s="255"/>
      <c r="AG110" s="255"/>
      <c r="AH110" s="255"/>
      <c r="AI110" s="255"/>
      <c r="AJ110" s="255"/>
      <c r="AK110" s="255"/>
      <c r="AL110" s="255"/>
      <c r="AM110" s="255"/>
      <c r="AN110" s="255"/>
      <c r="AO110" s="255"/>
      <c r="AP110" s="255"/>
      <c r="AQ110" s="255"/>
      <c r="AR110" s="255"/>
      <c r="AS110" s="255"/>
      <c r="AT110" s="255"/>
      <c r="AU110" s="255"/>
      <c r="AV110" s="255"/>
      <c r="AW110" s="255"/>
      <c r="AX110" s="255"/>
      <c r="AY110" s="255"/>
      <c r="AZ110" s="255"/>
      <c r="BA110" s="255"/>
      <c r="BB110" s="255"/>
      <c r="BC110" s="255"/>
      <c r="BD110" s="255"/>
      <c r="BE110" s="255"/>
      <c r="BF110" s="255"/>
      <c r="BG110" s="255"/>
      <c r="BH110" s="255"/>
      <c r="BI110" s="255"/>
      <c r="BJ110" s="255"/>
      <c r="BK110" s="255"/>
      <c r="BL110" s="255"/>
      <c r="BM110" s="255"/>
      <c r="BN110" s="255"/>
      <c r="BO110" s="255"/>
      <c r="BP110" s="255"/>
      <c r="BQ110" s="255"/>
      <c r="BR110" s="255"/>
      <c r="BS110" s="255"/>
      <c r="BT110" s="255"/>
      <c r="BU110" s="255"/>
      <c r="BV110" s="255"/>
      <c r="BW110" s="255"/>
      <c r="BX110" s="255"/>
      <c r="BY110" s="255"/>
      <c r="BZ110" s="255"/>
      <c r="CA110" s="255"/>
      <c r="CB110" s="255"/>
      <c r="CC110" s="255"/>
      <c r="CD110" s="255"/>
      <c r="CE110" s="255"/>
      <c r="CF110" s="255"/>
      <c r="CG110" s="255"/>
      <c r="CH110" s="255"/>
      <c r="CI110" s="255"/>
      <c r="CJ110" s="255"/>
      <c r="CK110" s="255"/>
      <c r="CL110" s="255"/>
      <c r="CM110" s="255"/>
      <c r="CN110" s="255"/>
      <c r="CO110" s="255"/>
      <c r="CP110" s="255"/>
      <c r="CQ110" s="255"/>
      <c r="CR110" s="255"/>
      <c r="CS110" s="255"/>
      <c r="CT110" s="255"/>
      <c r="CU110" s="255"/>
      <c r="CV110" s="255"/>
      <c r="CW110" s="255"/>
    </row>
    <row r="111" spans="1:101" ht="18" customHeight="1" x14ac:dyDescent="0.25">
      <c r="A111" s="334"/>
      <c r="B111" s="430"/>
      <c r="C111" s="430"/>
      <c r="D111" s="430"/>
      <c r="E111" s="430"/>
      <c r="F111" s="430"/>
      <c r="G111" s="430"/>
      <c r="H111" s="430"/>
      <c r="I111" s="430"/>
      <c r="J111" s="430"/>
      <c r="K111" s="431"/>
      <c r="L111" s="431"/>
      <c r="M111" s="431"/>
      <c r="N111" s="431"/>
      <c r="O111" s="431"/>
      <c r="P111" s="431"/>
      <c r="Q111" s="431"/>
      <c r="R111" s="431"/>
      <c r="S111" s="432"/>
      <c r="T111" s="433"/>
      <c r="U111" s="433"/>
    </row>
    <row r="112" spans="1:101" s="246" customFormat="1" ht="18" customHeight="1" x14ac:dyDescent="0.25">
      <c r="A112" s="244"/>
      <c r="B112" s="434" t="s">
        <v>569</v>
      </c>
      <c r="C112" s="435"/>
      <c r="D112" s="435"/>
      <c r="E112" s="435"/>
      <c r="F112" s="435"/>
      <c r="G112" s="435"/>
      <c r="H112" s="435"/>
      <c r="I112" s="435"/>
      <c r="J112" s="435"/>
      <c r="K112" s="436"/>
      <c r="L112" s="436"/>
      <c r="M112" s="436"/>
      <c r="N112" s="436"/>
      <c r="O112" s="436"/>
      <c r="P112" s="436"/>
      <c r="Q112" s="436"/>
      <c r="R112" s="436"/>
      <c r="S112" s="437"/>
      <c r="T112" s="438"/>
      <c r="U112" s="438"/>
    </row>
    <row r="113" spans="1:99" s="255" customFormat="1" ht="15" customHeight="1" x14ac:dyDescent="0.25">
      <c r="A113" s="254"/>
      <c r="B113" s="421"/>
      <c r="C113" s="421"/>
      <c r="D113" s="421"/>
      <c r="E113" s="421"/>
      <c r="F113" s="421"/>
      <c r="G113" s="421"/>
      <c r="H113" s="421"/>
      <c r="I113" s="421"/>
      <c r="J113" s="421"/>
      <c r="K113" s="422"/>
      <c r="L113" s="422"/>
      <c r="M113" s="422"/>
      <c r="N113" s="422"/>
      <c r="O113" s="422"/>
      <c r="P113" s="422"/>
      <c r="Q113" s="422"/>
      <c r="R113" s="422"/>
      <c r="S113" s="423"/>
      <c r="T113" s="429"/>
      <c r="U113" s="429"/>
    </row>
    <row r="114" spans="1:99" s="441" customFormat="1" ht="17.25" customHeight="1" x14ac:dyDescent="0.2">
      <c r="A114" s="426"/>
      <c r="B114" s="1518" t="s">
        <v>503</v>
      </c>
      <c r="C114" s="1560"/>
      <c r="D114" s="1518" t="s">
        <v>590</v>
      </c>
      <c r="E114" s="1518"/>
      <c r="F114" s="1518"/>
      <c r="G114" s="1518"/>
      <c r="H114" s="1518"/>
      <c r="I114" s="1518"/>
      <c r="J114" s="1518"/>
      <c r="K114" s="1518"/>
      <c r="L114" s="1518"/>
      <c r="M114" s="1518"/>
      <c r="N114" s="1518"/>
      <c r="O114" s="1518"/>
      <c r="P114" s="1518"/>
      <c r="Q114" s="1518"/>
      <c r="R114" s="1518"/>
      <c r="S114" s="1518"/>
      <c r="T114" s="439"/>
      <c r="U114" s="439"/>
      <c r="V114" s="440"/>
      <c r="W114" s="440"/>
      <c r="X114" s="440"/>
      <c r="Y114" s="440"/>
      <c r="Z114" s="440"/>
      <c r="AA114" s="440"/>
      <c r="AB114" s="440"/>
      <c r="AC114" s="440"/>
      <c r="AD114" s="440"/>
      <c r="AE114" s="440"/>
      <c r="AF114" s="264"/>
      <c r="AG114" s="264"/>
      <c r="AH114" s="264"/>
      <c r="AI114" s="264"/>
      <c r="AJ114" s="264"/>
      <c r="AK114" s="264"/>
      <c r="AL114" s="264"/>
      <c r="AM114" s="264"/>
      <c r="AN114" s="264"/>
      <c r="AO114" s="264"/>
      <c r="AP114" s="264"/>
      <c r="AQ114" s="264"/>
      <c r="AR114" s="264"/>
      <c r="AS114" s="264"/>
      <c r="AT114" s="264"/>
      <c r="AU114" s="264"/>
      <c r="AV114" s="264"/>
      <c r="AW114" s="264"/>
      <c r="AX114" s="264"/>
      <c r="AY114" s="264"/>
      <c r="AZ114" s="264"/>
      <c r="BA114" s="264"/>
      <c r="BB114" s="264"/>
      <c r="BC114" s="264"/>
      <c r="BD114" s="264"/>
      <c r="BE114" s="264"/>
      <c r="BF114" s="264"/>
      <c r="BG114" s="264"/>
      <c r="BH114" s="264"/>
      <c r="BI114" s="264"/>
      <c r="BJ114" s="264"/>
      <c r="BK114" s="264"/>
      <c r="BL114" s="264"/>
      <c r="BM114" s="264"/>
      <c r="BN114" s="264"/>
      <c r="BO114" s="264"/>
      <c r="BP114" s="264"/>
      <c r="BQ114" s="264"/>
      <c r="BR114" s="264"/>
      <c r="BS114" s="264"/>
      <c r="BT114" s="264"/>
      <c r="BU114" s="264"/>
      <c r="BV114" s="264"/>
      <c r="BW114" s="264"/>
      <c r="BX114" s="264"/>
      <c r="BY114" s="264"/>
      <c r="BZ114" s="264"/>
      <c r="CA114" s="264"/>
      <c r="CB114" s="264"/>
      <c r="CC114" s="264"/>
      <c r="CD114" s="264"/>
      <c r="CE114" s="264"/>
      <c r="CF114" s="264"/>
      <c r="CG114" s="264"/>
      <c r="CH114" s="264"/>
      <c r="CI114" s="264"/>
      <c r="CJ114" s="264"/>
      <c r="CK114" s="264"/>
      <c r="CL114" s="264"/>
      <c r="CM114" s="264"/>
      <c r="CN114" s="264"/>
      <c r="CO114" s="264"/>
      <c r="CP114" s="264"/>
      <c r="CQ114" s="264"/>
      <c r="CR114" s="264"/>
      <c r="CS114" s="264"/>
      <c r="CT114" s="264"/>
      <c r="CU114" s="264"/>
    </row>
    <row r="115" spans="1:99" s="441" customFormat="1" ht="13.5" customHeight="1" x14ac:dyDescent="0.2">
      <c r="A115" s="426"/>
      <c r="B115" s="1518"/>
      <c r="C115" s="1560"/>
      <c r="D115" s="1425" t="s">
        <v>504</v>
      </c>
      <c r="E115" s="1425" t="s">
        <v>505</v>
      </c>
      <c r="F115" s="1425" t="s">
        <v>554</v>
      </c>
      <c r="G115" s="1425"/>
      <c r="H115" s="1425"/>
      <c r="I115" s="1425"/>
      <c r="J115" s="1425"/>
      <c r="K115" s="1425"/>
      <c r="L115" s="1425"/>
      <c r="M115" s="1425"/>
      <c r="N115" s="1518" t="s">
        <v>507</v>
      </c>
      <c r="O115" s="1518"/>
      <c r="P115" s="1518"/>
      <c r="Q115" s="1518"/>
      <c r="R115" s="1518"/>
      <c r="S115" s="1518" t="s">
        <v>581</v>
      </c>
      <c r="T115" s="439"/>
      <c r="U115" s="439"/>
      <c r="V115" s="440"/>
      <c r="W115" s="440"/>
      <c r="X115" s="440"/>
      <c r="Y115" s="440"/>
      <c r="Z115" s="440"/>
      <c r="AA115" s="440"/>
      <c r="AB115" s="440"/>
      <c r="AC115" s="440"/>
      <c r="AD115" s="440"/>
      <c r="AE115" s="440"/>
      <c r="AF115" s="264"/>
      <c r="AG115" s="264"/>
      <c r="AH115" s="264"/>
      <c r="AI115" s="264"/>
      <c r="AJ115" s="264"/>
      <c r="AK115" s="264"/>
      <c r="AL115" s="264"/>
      <c r="AM115" s="264"/>
      <c r="AN115" s="264"/>
      <c r="AO115" s="264"/>
      <c r="AP115" s="264"/>
      <c r="AQ115" s="264"/>
      <c r="AR115" s="264"/>
      <c r="AS115" s="264"/>
      <c r="AT115" s="264"/>
      <c r="AU115" s="264"/>
      <c r="AV115" s="264"/>
      <c r="AW115" s="264"/>
      <c r="AX115" s="264"/>
      <c r="AY115" s="264"/>
      <c r="AZ115" s="264"/>
      <c r="BA115" s="264"/>
      <c r="BB115" s="264"/>
      <c r="BC115" s="264"/>
      <c r="BD115" s="264"/>
      <c r="BE115" s="264"/>
      <c r="BF115" s="264"/>
      <c r="BG115" s="264"/>
      <c r="BH115" s="264"/>
      <c r="BI115" s="264"/>
      <c r="BJ115" s="264"/>
      <c r="BK115" s="264"/>
      <c r="BL115" s="264"/>
      <c r="BM115" s="264"/>
      <c r="BN115" s="264"/>
      <c r="BO115" s="264"/>
      <c r="BP115" s="264"/>
      <c r="BQ115" s="264"/>
      <c r="BR115" s="264"/>
      <c r="BS115" s="264"/>
      <c r="BT115" s="264"/>
      <c r="BU115" s="264"/>
      <c r="BV115" s="264"/>
      <c r="BW115" s="264"/>
      <c r="BX115" s="264"/>
      <c r="BY115" s="264"/>
      <c r="BZ115" s="264"/>
      <c r="CA115" s="264"/>
      <c r="CB115" s="264"/>
      <c r="CC115" s="264"/>
      <c r="CD115" s="264"/>
      <c r="CE115" s="264"/>
      <c r="CF115" s="264"/>
      <c r="CG115" s="264"/>
      <c r="CH115" s="264"/>
      <c r="CI115" s="264"/>
      <c r="CJ115" s="264"/>
      <c r="CK115" s="264"/>
      <c r="CL115" s="264"/>
      <c r="CM115" s="264"/>
      <c r="CN115" s="264"/>
      <c r="CO115" s="264"/>
      <c r="CP115" s="264"/>
      <c r="CQ115" s="264"/>
      <c r="CR115" s="264"/>
      <c r="CS115" s="264"/>
      <c r="CT115" s="264"/>
      <c r="CU115" s="264"/>
    </row>
    <row r="116" spans="1:99" s="441" customFormat="1" ht="52.5" customHeight="1" x14ac:dyDescent="0.2">
      <c r="A116" s="426"/>
      <c r="B116" s="1518"/>
      <c r="C116" s="1560"/>
      <c r="D116" s="1425"/>
      <c r="E116" s="1425"/>
      <c r="F116" s="1199" t="s">
        <v>508</v>
      </c>
      <c r="G116" s="1199" t="s">
        <v>509</v>
      </c>
      <c r="H116" s="1199" t="s">
        <v>510</v>
      </c>
      <c r="I116" s="1199" t="s">
        <v>511</v>
      </c>
      <c r="J116" s="1199" t="s">
        <v>563</v>
      </c>
      <c r="K116" s="1199" t="s">
        <v>512</v>
      </c>
      <c r="L116" s="1199" t="s">
        <v>513</v>
      </c>
      <c r="M116" s="1199" t="s">
        <v>514</v>
      </c>
      <c r="N116" s="1199" t="s">
        <v>515</v>
      </c>
      <c r="O116" s="1199" t="s">
        <v>516</v>
      </c>
      <c r="P116" s="1199" t="s">
        <v>517</v>
      </c>
      <c r="Q116" s="1199" t="s">
        <v>518</v>
      </c>
      <c r="R116" s="1199" t="s">
        <v>580</v>
      </c>
      <c r="S116" s="1518"/>
      <c r="T116" s="439"/>
      <c r="U116" s="439"/>
      <c r="V116" s="440"/>
      <c r="W116" s="440"/>
      <c r="X116" s="440"/>
      <c r="Y116" s="440"/>
      <c r="Z116" s="440"/>
      <c r="AA116" s="440"/>
      <c r="AB116" s="440"/>
      <c r="AC116" s="440"/>
      <c r="AD116" s="440"/>
      <c r="AE116" s="440"/>
      <c r="AF116" s="264"/>
      <c r="AG116" s="264"/>
      <c r="AH116" s="264"/>
      <c r="AI116" s="264"/>
      <c r="AJ116" s="264"/>
      <c r="AK116" s="264"/>
      <c r="AL116" s="264"/>
      <c r="AM116" s="264"/>
      <c r="AN116" s="264"/>
      <c r="AO116" s="264"/>
      <c r="AP116" s="264"/>
      <c r="AQ116" s="264"/>
      <c r="AR116" s="264"/>
      <c r="AS116" s="264"/>
      <c r="AT116" s="264"/>
      <c r="AU116" s="264"/>
      <c r="AV116" s="264"/>
      <c r="AW116" s="264"/>
      <c r="AX116" s="264"/>
      <c r="AY116" s="264"/>
      <c r="AZ116" s="264"/>
      <c r="BA116" s="264"/>
      <c r="BB116" s="264"/>
      <c r="BC116" s="264"/>
      <c r="BD116" s="264"/>
      <c r="BE116" s="264"/>
      <c r="BF116" s="264"/>
      <c r="BG116" s="264"/>
      <c r="BH116" s="264"/>
      <c r="BI116" s="264"/>
      <c r="BJ116" s="264"/>
      <c r="BK116" s="264"/>
      <c r="BL116" s="264"/>
      <c r="BM116" s="264"/>
      <c r="BN116" s="264"/>
      <c r="BO116" s="264"/>
      <c r="BP116" s="264"/>
      <c r="BQ116" s="264"/>
      <c r="BR116" s="264"/>
      <c r="BS116" s="264"/>
      <c r="BT116" s="264"/>
      <c r="BU116" s="264"/>
      <c r="BV116" s="264"/>
      <c r="BW116" s="264"/>
      <c r="BX116" s="264"/>
      <c r="BY116" s="264"/>
      <c r="BZ116" s="264"/>
      <c r="CA116" s="264"/>
      <c r="CB116" s="264"/>
      <c r="CC116" s="264"/>
      <c r="CD116" s="264"/>
      <c r="CE116" s="264"/>
      <c r="CF116" s="264"/>
      <c r="CG116" s="264"/>
      <c r="CH116" s="264"/>
      <c r="CI116" s="264"/>
      <c r="CJ116" s="264"/>
      <c r="CK116" s="264"/>
      <c r="CL116" s="264"/>
      <c r="CM116" s="264"/>
      <c r="CN116" s="264"/>
      <c r="CO116" s="264"/>
      <c r="CP116" s="264"/>
      <c r="CQ116" s="264"/>
      <c r="CR116" s="264"/>
      <c r="CS116" s="264"/>
      <c r="CT116" s="264"/>
      <c r="CU116" s="264"/>
    </row>
    <row r="117" spans="1:99" s="443" customFormat="1" ht="15" customHeight="1" x14ac:dyDescent="0.2">
      <c r="A117" s="429"/>
      <c r="B117" s="1514" t="s">
        <v>520</v>
      </c>
      <c r="C117" s="1514"/>
      <c r="D117" s="1539" t="s">
        <v>94</v>
      </c>
      <c r="E117" s="1539"/>
      <c r="F117" s="1539"/>
      <c r="G117" s="1539"/>
      <c r="H117" s="1539"/>
      <c r="I117" s="1539"/>
      <c r="J117" s="1539"/>
      <c r="K117" s="1539"/>
      <c r="L117" s="1539"/>
      <c r="M117" s="1539"/>
      <c r="N117" s="1539"/>
      <c r="O117" s="1539"/>
      <c r="P117" s="1539"/>
      <c r="Q117" s="1539"/>
      <c r="R117" s="1539"/>
      <c r="S117" s="1539"/>
      <c r="T117" s="439"/>
      <c r="U117" s="439"/>
      <c r="V117" s="439"/>
      <c r="W117" s="439"/>
      <c r="X117" s="439"/>
      <c r="Y117" s="439"/>
      <c r="Z117" s="439"/>
      <c r="AA117" s="439"/>
      <c r="AB117" s="439"/>
      <c r="AC117" s="439"/>
      <c r="AD117" s="439"/>
      <c r="AE117" s="439"/>
      <c r="AF117" s="442"/>
      <c r="AG117" s="442"/>
      <c r="AH117" s="442"/>
      <c r="AI117" s="442"/>
      <c r="AJ117" s="442"/>
      <c r="AK117" s="442"/>
      <c r="AL117" s="442"/>
      <c r="AM117" s="442"/>
      <c r="AN117" s="442"/>
      <c r="AO117" s="442"/>
      <c r="AP117" s="442"/>
      <c r="AQ117" s="442"/>
      <c r="AR117" s="442"/>
      <c r="AS117" s="442"/>
      <c r="AT117" s="442"/>
      <c r="AU117" s="442"/>
      <c r="AV117" s="442"/>
      <c r="AW117" s="442"/>
      <c r="AX117" s="442"/>
      <c r="AY117" s="442"/>
      <c r="AZ117" s="442"/>
      <c r="BA117" s="442"/>
      <c r="BB117" s="442"/>
      <c r="BC117" s="442"/>
      <c r="BD117" s="442"/>
      <c r="BE117" s="442"/>
      <c r="BF117" s="442"/>
      <c r="BG117" s="442"/>
      <c r="BH117" s="442"/>
      <c r="BI117" s="442"/>
      <c r="BJ117" s="442"/>
      <c r="BK117" s="442"/>
      <c r="BL117" s="442"/>
      <c r="BM117" s="442"/>
      <c r="BN117" s="442"/>
      <c r="BO117" s="442"/>
      <c r="BP117" s="442"/>
      <c r="BQ117" s="442"/>
      <c r="BR117" s="442"/>
      <c r="BS117" s="442"/>
      <c r="BT117" s="442"/>
      <c r="BU117" s="442"/>
      <c r="BV117" s="442"/>
      <c r="BW117" s="442"/>
      <c r="BX117" s="442"/>
      <c r="BY117" s="442"/>
      <c r="BZ117" s="442"/>
      <c r="CA117" s="442"/>
      <c r="CB117" s="442"/>
      <c r="CC117" s="442"/>
      <c r="CD117" s="442"/>
      <c r="CE117" s="442"/>
      <c r="CF117" s="442"/>
      <c r="CG117" s="442"/>
      <c r="CH117" s="442"/>
      <c r="CI117" s="442"/>
      <c r="CJ117" s="442"/>
      <c r="CK117" s="442"/>
      <c r="CL117" s="442"/>
      <c r="CM117" s="442"/>
      <c r="CN117" s="442"/>
      <c r="CO117" s="442"/>
      <c r="CP117" s="442"/>
      <c r="CQ117" s="442"/>
      <c r="CR117" s="442"/>
      <c r="CS117" s="442"/>
      <c r="CT117" s="442"/>
      <c r="CU117" s="442"/>
    </row>
    <row r="118" spans="1:99" s="443" customFormat="1" ht="17.100000000000001" customHeight="1" x14ac:dyDescent="0.2">
      <c r="A118" s="429"/>
      <c r="B118" s="1508" t="s">
        <v>521</v>
      </c>
      <c r="C118" s="1508"/>
      <c r="D118" s="1056">
        <f>D35*D$100</f>
        <v>0</v>
      </c>
      <c r="E118" s="1056">
        <f>E35*E$100</f>
        <v>0</v>
      </c>
      <c r="F118" s="1056">
        <f t="shared" ref="F118:R118" si="6">F35*F$100</f>
        <v>0</v>
      </c>
      <c r="G118" s="1056">
        <f t="shared" si="6"/>
        <v>0</v>
      </c>
      <c r="H118" s="1056">
        <f t="shared" si="6"/>
        <v>0</v>
      </c>
      <c r="I118" s="1056">
        <f t="shared" si="6"/>
        <v>0</v>
      </c>
      <c r="J118" s="1056">
        <f t="shared" si="6"/>
        <v>0</v>
      </c>
      <c r="K118" s="1056">
        <f t="shared" si="6"/>
        <v>0</v>
      </c>
      <c r="L118" s="1056">
        <f t="shared" si="6"/>
        <v>0</v>
      </c>
      <c r="M118" s="1056">
        <f t="shared" si="6"/>
        <v>0</v>
      </c>
      <c r="N118" s="1056">
        <f t="shared" si="6"/>
        <v>0</v>
      </c>
      <c r="O118" s="1056">
        <f t="shared" si="6"/>
        <v>0</v>
      </c>
      <c r="P118" s="1056">
        <f t="shared" si="6"/>
        <v>0</v>
      </c>
      <c r="Q118" s="1056">
        <f t="shared" si="6"/>
        <v>0</v>
      </c>
      <c r="R118" s="1056">
        <f t="shared" si="6"/>
        <v>0</v>
      </c>
      <c r="S118" s="1057">
        <f>SUM(D118:R118)</f>
        <v>0</v>
      </c>
      <c r="T118" s="439"/>
      <c r="U118" s="439"/>
      <c r="V118" s="439"/>
      <c r="W118" s="439"/>
      <c r="X118" s="439"/>
      <c r="Y118" s="439"/>
      <c r="Z118" s="439"/>
      <c r="AA118" s="439"/>
      <c r="AB118" s="439"/>
      <c r="AC118" s="439"/>
      <c r="AD118" s="439"/>
      <c r="AE118" s="439"/>
      <c r="AF118" s="442"/>
      <c r="AG118" s="442"/>
      <c r="AH118" s="442"/>
      <c r="AI118" s="442"/>
      <c r="AJ118" s="442"/>
      <c r="AK118" s="442"/>
      <c r="AL118" s="442"/>
      <c r="AM118" s="442"/>
      <c r="AN118" s="442"/>
      <c r="AO118" s="442"/>
      <c r="AP118" s="442"/>
      <c r="AQ118" s="442"/>
      <c r="AR118" s="442"/>
      <c r="AS118" s="442"/>
      <c r="AT118" s="442"/>
      <c r="AU118" s="442"/>
      <c r="AV118" s="442"/>
      <c r="AW118" s="442"/>
      <c r="AX118" s="442"/>
      <c r="AY118" s="442"/>
      <c r="AZ118" s="442"/>
      <c r="BA118" s="442"/>
      <c r="BB118" s="442"/>
      <c r="BC118" s="442"/>
      <c r="BD118" s="442"/>
      <c r="BE118" s="442"/>
      <c r="BF118" s="442"/>
      <c r="BG118" s="442"/>
      <c r="BH118" s="442"/>
      <c r="BI118" s="442"/>
      <c r="BJ118" s="442"/>
      <c r="BK118" s="442"/>
      <c r="BL118" s="442"/>
      <c r="BM118" s="442"/>
      <c r="BN118" s="442"/>
      <c r="BO118" s="442"/>
      <c r="BP118" s="442"/>
      <c r="BQ118" s="442"/>
      <c r="BR118" s="442"/>
      <c r="BS118" s="442"/>
      <c r="BT118" s="442"/>
      <c r="BU118" s="442"/>
      <c r="BV118" s="442"/>
      <c r="BW118" s="442"/>
      <c r="BX118" s="442"/>
      <c r="BY118" s="442"/>
      <c r="BZ118" s="442"/>
      <c r="CA118" s="442"/>
      <c r="CB118" s="442"/>
      <c r="CC118" s="442"/>
      <c r="CD118" s="442"/>
      <c r="CE118" s="442"/>
      <c r="CF118" s="442"/>
      <c r="CG118" s="442"/>
      <c r="CH118" s="442"/>
      <c r="CI118" s="442"/>
      <c r="CJ118" s="442"/>
      <c r="CK118" s="442"/>
      <c r="CL118" s="442"/>
      <c r="CM118" s="442"/>
      <c r="CN118" s="442"/>
      <c r="CO118" s="442"/>
      <c r="CP118" s="442"/>
      <c r="CQ118" s="442"/>
      <c r="CR118" s="442"/>
      <c r="CS118" s="442"/>
      <c r="CT118" s="442"/>
      <c r="CU118" s="442"/>
    </row>
    <row r="119" spans="1:99" s="443" customFormat="1" ht="17.100000000000001" customHeight="1" x14ac:dyDescent="0.2">
      <c r="A119" s="429"/>
      <c r="B119" s="1509" t="s">
        <v>522</v>
      </c>
      <c r="C119" s="1509"/>
      <c r="D119" s="1056">
        <f t="shared" ref="D119:D124" si="7">D36*D$100</f>
        <v>0</v>
      </c>
      <c r="E119" s="1056">
        <f t="shared" ref="E119:R119" si="8">E36*E$100</f>
        <v>0</v>
      </c>
      <c r="F119" s="1056">
        <f t="shared" si="8"/>
        <v>0</v>
      </c>
      <c r="G119" s="1056">
        <f t="shared" si="8"/>
        <v>0</v>
      </c>
      <c r="H119" s="1056">
        <f t="shared" si="8"/>
        <v>0</v>
      </c>
      <c r="I119" s="1056">
        <f t="shared" si="8"/>
        <v>0</v>
      </c>
      <c r="J119" s="1056">
        <f t="shared" si="8"/>
        <v>0</v>
      </c>
      <c r="K119" s="1056">
        <f t="shared" si="8"/>
        <v>0</v>
      </c>
      <c r="L119" s="1056">
        <f t="shared" si="8"/>
        <v>0</v>
      </c>
      <c r="M119" s="1056">
        <f t="shared" si="8"/>
        <v>0</v>
      </c>
      <c r="N119" s="1056">
        <f t="shared" si="8"/>
        <v>0</v>
      </c>
      <c r="O119" s="1056">
        <f t="shared" si="8"/>
        <v>0</v>
      </c>
      <c r="P119" s="1056">
        <f t="shared" si="8"/>
        <v>0</v>
      </c>
      <c r="Q119" s="1056">
        <f t="shared" si="8"/>
        <v>0</v>
      </c>
      <c r="R119" s="1056">
        <f t="shared" si="8"/>
        <v>0</v>
      </c>
      <c r="S119" s="1057">
        <f t="shared" ref="S119:S124" si="9">SUM(D119:R119)</f>
        <v>0</v>
      </c>
      <c r="T119" s="439"/>
      <c r="U119" s="439"/>
      <c r="V119" s="439"/>
      <c r="W119" s="439"/>
      <c r="X119" s="439"/>
      <c r="Y119" s="439"/>
      <c r="Z119" s="439"/>
      <c r="AA119" s="439"/>
      <c r="AB119" s="439"/>
      <c r="AC119" s="439"/>
      <c r="AD119" s="439"/>
      <c r="AE119" s="439"/>
      <c r="AF119" s="442"/>
      <c r="AG119" s="442"/>
      <c r="AH119" s="442"/>
      <c r="AI119" s="442"/>
      <c r="AJ119" s="442"/>
      <c r="AK119" s="442"/>
      <c r="AL119" s="442"/>
      <c r="AM119" s="442"/>
      <c r="AN119" s="442"/>
      <c r="AO119" s="442"/>
      <c r="AP119" s="442"/>
      <c r="AQ119" s="442"/>
      <c r="AR119" s="442"/>
      <c r="AS119" s="442"/>
      <c r="AT119" s="442"/>
      <c r="AU119" s="442"/>
      <c r="AV119" s="442"/>
      <c r="AW119" s="442"/>
      <c r="AX119" s="442"/>
      <c r="AY119" s="442"/>
      <c r="AZ119" s="442"/>
      <c r="BA119" s="442"/>
      <c r="BB119" s="442"/>
      <c r="BC119" s="442"/>
      <c r="BD119" s="442"/>
      <c r="BE119" s="442"/>
      <c r="BF119" s="442"/>
      <c r="BG119" s="442"/>
      <c r="BH119" s="442"/>
      <c r="BI119" s="442"/>
      <c r="BJ119" s="442"/>
      <c r="BK119" s="442"/>
      <c r="BL119" s="442"/>
      <c r="BM119" s="442"/>
      <c r="BN119" s="442"/>
      <c r="BO119" s="442"/>
      <c r="BP119" s="442"/>
      <c r="BQ119" s="442"/>
      <c r="BR119" s="442"/>
      <c r="BS119" s="442"/>
      <c r="BT119" s="442"/>
      <c r="BU119" s="442"/>
      <c r="BV119" s="442"/>
      <c r="BW119" s="442"/>
      <c r="BX119" s="442"/>
      <c r="BY119" s="442"/>
      <c r="BZ119" s="442"/>
      <c r="CA119" s="442"/>
      <c r="CB119" s="442"/>
      <c r="CC119" s="442"/>
      <c r="CD119" s="442"/>
      <c r="CE119" s="442"/>
      <c r="CF119" s="442"/>
      <c r="CG119" s="442"/>
      <c r="CH119" s="442"/>
      <c r="CI119" s="442"/>
      <c r="CJ119" s="442"/>
      <c r="CK119" s="442"/>
      <c r="CL119" s="442"/>
      <c r="CM119" s="442"/>
      <c r="CN119" s="442"/>
      <c r="CO119" s="442"/>
      <c r="CP119" s="442"/>
      <c r="CQ119" s="442"/>
      <c r="CR119" s="442"/>
      <c r="CS119" s="442"/>
      <c r="CT119" s="442"/>
      <c r="CU119" s="442"/>
    </row>
    <row r="120" spans="1:99" s="443" customFormat="1" ht="17.100000000000001" customHeight="1" x14ac:dyDescent="0.2">
      <c r="A120" s="429"/>
      <c r="B120" s="1508" t="s">
        <v>523</v>
      </c>
      <c r="C120" s="1508"/>
      <c r="D120" s="1056">
        <f t="shared" si="7"/>
        <v>0</v>
      </c>
      <c r="E120" s="1056">
        <f t="shared" ref="E120:R120" si="10">E37*E$100</f>
        <v>0</v>
      </c>
      <c r="F120" s="1056">
        <f t="shared" si="10"/>
        <v>0</v>
      </c>
      <c r="G120" s="1056">
        <f t="shared" si="10"/>
        <v>0</v>
      </c>
      <c r="H120" s="1056">
        <f t="shared" si="10"/>
        <v>0</v>
      </c>
      <c r="I120" s="1056">
        <f t="shared" si="10"/>
        <v>0</v>
      </c>
      <c r="J120" s="1056">
        <f t="shared" si="10"/>
        <v>0</v>
      </c>
      <c r="K120" s="1056">
        <f t="shared" si="10"/>
        <v>0</v>
      </c>
      <c r="L120" s="1056">
        <f t="shared" si="10"/>
        <v>0</v>
      </c>
      <c r="M120" s="1056">
        <f t="shared" si="10"/>
        <v>0</v>
      </c>
      <c r="N120" s="1056">
        <f t="shared" si="10"/>
        <v>0</v>
      </c>
      <c r="O120" s="1056">
        <f t="shared" si="10"/>
        <v>0</v>
      </c>
      <c r="P120" s="1056">
        <f t="shared" si="10"/>
        <v>0</v>
      </c>
      <c r="Q120" s="1056">
        <f t="shared" si="10"/>
        <v>0</v>
      </c>
      <c r="R120" s="1056">
        <f t="shared" si="10"/>
        <v>0</v>
      </c>
      <c r="S120" s="1057">
        <f t="shared" si="9"/>
        <v>0</v>
      </c>
      <c r="T120" s="439"/>
      <c r="U120" s="439"/>
      <c r="V120" s="439"/>
      <c r="W120" s="439"/>
      <c r="X120" s="439"/>
      <c r="Y120" s="439"/>
      <c r="Z120" s="439"/>
      <c r="AA120" s="439"/>
      <c r="AB120" s="439"/>
      <c r="AC120" s="439"/>
      <c r="AD120" s="439"/>
      <c r="AE120" s="439"/>
      <c r="AF120" s="442"/>
      <c r="AG120" s="442"/>
      <c r="AH120" s="442"/>
      <c r="AI120" s="442"/>
      <c r="AJ120" s="442"/>
      <c r="AK120" s="442"/>
      <c r="AL120" s="442"/>
      <c r="AM120" s="442"/>
      <c r="AN120" s="442"/>
      <c r="AO120" s="442"/>
      <c r="AP120" s="442"/>
      <c r="AQ120" s="442"/>
      <c r="AR120" s="442"/>
      <c r="AS120" s="442"/>
      <c r="AT120" s="442"/>
      <c r="AU120" s="442"/>
      <c r="AV120" s="442"/>
      <c r="AW120" s="442"/>
      <c r="AX120" s="442"/>
      <c r="AY120" s="442"/>
      <c r="AZ120" s="442"/>
      <c r="BA120" s="442"/>
      <c r="BB120" s="442"/>
      <c r="BC120" s="442"/>
      <c r="BD120" s="442"/>
      <c r="BE120" s="442"/>
      <c r="BF120" s="442"/>
      <c r="BG120" s="442"/>
      <c r="BH120" s="442"/>
      <c r="BI120" s="442"/>
      <c r="BJ120" s="442"/>
      <c r="BK120" s="442"/>
      <c r="BL120" s="442"/>
      <c r="BM120" s="442"/>
      <c r="BN120" s="442"/>
      <c r="BO120" s="442"/>
      <c r="BP120" s="442"/>
      <c r="BQ120" s="442"/>
      <c r="BR120" s="442"/>
      <c r="BS120" s="442"/>
      <c r="BT120" s="442"/>
      <c r="BU120" s="442"/>
      <c r="BV120" s="442"/>
      <c r="BW120" s="442"/>
      <c r="BX120" s="442"/>
      <c r="BY120" s="442"/>
      <c r="BZ120" s="442"/>
      <c r="CA120" s="442"/>
      <c r="CB120" s="442"/>
      <c r="CC120" s="442"/>
      <c r="CD120" s="442"/>
      <c r="CE120" s="442"/>
      <c r="CF120" s="442"/>
      <c r="CG120" s="442"/>
      <c r="CH120" s="442"/>
      <c r="CI120" s="442"/>
      <c r="CJ120" s="442"/>
      <c r="CK120" s="442"/>
      <c r="CL120" s="442"/>
      <c r="CM120" s="442"/>
      <c r="CN120" s="442"/>
      <c r="CO120" s="442"/>
      <c r="CP120" s="442"/>
      <c r="CQ120" s="442"/>
      <c r="CR120" s="442"/>
      <c r="CS120" s="442"/>
      <c r="CT120" s="442"/>
      <c r="CU120" s="442"/>
    </row>
    <row r="121" spans="1:99" s="443" customFormat="1" ht="17.100000000000001" customHeight="1" x14ac:dyDescent="0.2">
      <c r="A121" s="429"/>
      <c r="B121" s="1508" t="s">
        <v>524</v>
      </c>
      <c r="C121" s="1508"/>
      <c r="D121" s="1056">
        <f t="shared" si="7"/>
        <v>0</v>
      </c>
      <c r="E121" s="1056">
        <f t="shared" ref="E121:R121" si="11">E38*E$100</f>
        <v>0</v>
      </c>
      <c r="F121" s="1056">
        <f t="shared" si="11"/>
        <v>0</v>
      </c>
      <c r="G121" s="1056">
        <f t="shared" si="11"/>
        <v>0</v>
      </c>
      <c r="H121" s="1056">
        <f t="shared" si="11"/>
        <v>0</v>
      </c>
      <c r="I121" s="1056">
        <f t="shared" si="11"/>
        <v>0</v>
      </c>
      <c r="J121" s="1056">
        <f t="shared" si="11"/>
        <v>0</v>
      </c>
      <c r="K121" s="1056">
        <f t="shared" si="11"/>
        <v>0</v>
      </c>
      <c r="L121" s="1056">
        <f t="shared" si="11"/>
        <v>0</v>
      </c>
      <c r="M121" s="1056">
        <f t="shared" si="11"/>
        <v>0</v>
      </c>
      <c r="N121" s="1056">
        <f t="shared" si="11"/>
        <v>0</v>
      </c>
      <c r="O121" s="1056">
        <f t="shared" si="11"/>
        <v>0</v>
      </c>
      <c r="P121" s="1056">
        <f t="shared" si="11"/>
        <v>0</v>
      </c>
      <c r="Q121" s="1056">
        <f t="shared" si="11"/>
        <v>0</v>
      </c>
      <c r="R121" s="1056">
        <f t="shared" si="11"/>
        <v>0</v>
      </c>
      <c r="S121" s="1057">
        <f t="shared" si="9"/>
        <v>0</v>
      </c>
      <c r="T121" s="439"/>
      <c r="U121" s="439"/>
      <c r="V121" s="439"/>
      <c r="W121" s="439"/>
      <c r="X121" s="439"/>
      <c r="Y121" s="439"/>
      <c r="Z121" s="439"/>
      <c r="AA121" s="439"/>
      <c r="AB121" s="439"/>
      <c r="AC121" s="439"/>
      <c r="AD121" s="439"/>
      <c r="AE121" s="439"/>
      <c r="AF121" s="442"/>
      <c r="AG121" s="442"/>
      <c r="AH121" s="442"/>
      <c r="AI121" s="442"/>
      <c r="AJ121" s="442"/>
      <c r="AK121" s="442"/>
      <c r="AL121" s="442"/>
      <c r="AM121" s="442"/>
      <c r="AN121" s="442"/>
      <c r="AO121" s="442"/>
      <c r="AP121" s="442"/>
      <c r="AQ121" s="442"/>
      <c r="AR121" s="442"/>
      <c r="AS121" s="442"/>
      <c r="AT121" s="442"/>
      <c r="AU121" s="442"/>
      <c r="AV121" s="442"/>
      <c r="AW121" s="442"/>
      <c r="AX121" s="442"/>
      <c r="AY121" s="442"/>
      <c r="AZ121" s="442"/>
      <c r="BA121" s="442"/>
      <c r="BB121" s="442"/>
      <c r="BC121" s="442"/>
      <c r="BD121" s="442"/>
      <c r="BE121" s="442"/>
      <c r="BF121" s="442"/>
      <c r="BG121" s="442"/>
      <c r="BH121" s="442"/>
      <c r="BI121" s="442"/>
      <c r="BJ121" s="442"/>
      <c r="BK121" s="442"/>
      <c r="BL121" s="442"/>
      <c r="BM121" s="442"/>
      <c r="BN121" s="442"/>
      <c r="BO121" s="442"/>
      <c r="BP121" s="442"/>
      <c r="BQ121" s="442"/>
      <c r="BR121" s="442"/>
      <c r="BS121" s="442"/>
      <c r="BT121" s="442"/>
      <c r="BU121" s="442"/>
      <c r="BV121" s="442"/>
      <c r="BW121" s="442"/>
      <c r="BX121" s="442"/>
      <c r="BY121" s="442"/>
      <c r="BZ121" s="442"/>
      <c r="CA121" s="442"/>
      <c r="CB121" s="442"/>
      <c r="CC121" s="442"/>
      <c r="CD121" s="442"/>
      <c r="CE121" s="442"/>
      <c r="CF121" s="442"/>
      <c r="CG121" s="442"/>
      <c r="CH121" s="442"/>
      <c r="CI121" s="442"/>
      <c r="CJ121" s="442"/>
      <c r="CK121" s="442"/>
      <c r="CL121" s="442"/>
      <c r="CM121" s="442"/>
      <c r="CN121" s="442"/>
      <c r="CO121" s="442"/>
      <c r="CP121" s="442"/>
      <c r="CQ121" s="442"/>
      <c r="CR121" s="442"/>
      <c r="CS121" s="442"/>
      <c r="CT121" s="442"/>
      <c r="CU121" s="442"/>
    </row>
    <row r="122" spans="1:99" s="443" customFormat="1" ht="16.5" customHeight="1" x14ac:dyDescent="0.2">
      <c r="A122" s="429"/>
      <c r="B122" s="1509" t="s">
        <v>525</v>
      </c>
      <c r="C122" s="1194" t="s">
        <v>526</v>
      </c>
      <c r="D122" s="1056">
        <f t="shared" si="7"/>
        <v>0</v>
      </c>
      <c r="E122" s="1056">
        <f t="shared" ref="E122:R122" si="12">E39*E$100</f>
        <v>0</v>
      </c>
      <c r="F122" s="1056">
        <f t="shared" si="12"/>
        <v>0</v>
      </c>
      <c r="G122" s="1056">
        <f t="shared" si="12"/>
        <v>0</v>
      </c>
      <c r="H122" s="1056">
        <f t="shared" si="12"/>
        <v>0</v>
      </c>
      <c r="I122" s="1056">
        <f t="shared" si="12"/>
        <v>0</v>
      </c>
      <c r="J122" s="1056">
        <f t="shared" si="12"/>
        <v>0</v>
      </c>
      <c r="K122" s="1056">
        <f t="shared" si="12"/>
        <v>0</v>
      </c>
      <c r="L122" s="1056">
        <f t="shared" si="12"/>
        <v>0</v>
      </c>
      <c r="M122" s="1056">
        <f t="shared" si="12"/>
        <v>0</v>
      </c>
      <c r="N122" s="1056">
        <f t="shared" si="12"/>
        <v>0</v>
      </c>
      <c r="O122" s="1056">
        <f t="shared" si="12"/>
        <v>0</v>
      </c>
      <c r="P122" s="1056">
        <f t="shared" si="12"/>
        <v>0</v>
      </c>
      <c r="Q122" s="1056">
        <f t="shared" si="12"/>
        <v>0</v>
      </c>
      <c r="R122" s="1056">
        <f t="shared" si="12"/>
        <v>0</v>
      </c>
      <c r="S122" s="1057">
        <f t="shared" si="9"/>
        <v>0</v>
      </c>
      <c r="T122" s="439"/>
      <c r="U122" s="439"/>
      <c r="V122" s="439"/>
      <c r="W122" s="439"/>
      <c r="X122" s="439"/>
      <c r="Y122" s="439"/>
      <c r="Z122" s="439"/>
      <c r="AA122" s="439"/>
      <c r="AB122" s="439"/>
      <c r="AC122" s="439"/>
      <c r="AD122" s="439"/>
      <c r="AE122" s="439"/>
      <c r="AF122" s="442"/>
      <c r="AG122" s="442"/>
      <c r="AH122" s="442"/>
      <c r="AI122" s="442"/>
      <c r="AJ122" s="442"/>
      <c r="AK122" s="442"/>
      <c r="AL122" s="442"/>
      <c r="AM122" s="442"/>
      <c r="AN122" s="442"/>
      <c r="AO122" s="442"/>
      <c r="AP122" s="442"/>
      <c r="AQ122" s="442"/>
      <c r="AR122" s="442"/>
      <c r="AS122" s="442"/>
      <c r="AT122" s="442"/>
      <c r="AU122" s="442"/>
      <c r="AV122" s="442"/>
      <c r="AW122" s="442"/>
      <c r="AX122" s="442"/>
      <c r="AY122" s="442"/>
      <c r="AZ122" s="442"/>
      <c r="BA122" s="442"/>
      <c r="BB122" s="442"/>
      <c r="BC122" s="442"/>
      <c r="BD122" s="442"/>
      <c r="BE122" s="442"/>
      <c r="BF122" s="442"/>
      <c r="BG122" s="442"/>
      <c r="BH122" s="442"/>
      <c r="BI122" s="442"/>
      <c r="BJ122" s="442"/>
      <c r="BK122" s="442"/>
      <c r="BL122" s="442"/>
      <c r="BM122" s="442"/>
      <c r="BN122" s="442"/>
      <c r="BO122" s="442"/>
      <c r="BP122" s="442"/>
      <c r="BQ122" s="442"/>
      <c r="BR122" s="442"/>
      <c r="BS122" s="442"/>
      <c r="BT122" s="442"/>
      <c r="BU122" s="442"/>
      <c r="BV122" s="442"/>
      <c r="BW122" s="442"/>
      <c r="BX122" s="442"/>
      <c r="BY122" s="442"/>
      <c r="BZ122" s="442"/>
      <c r="CA122" s="442"/>
      <c r="CB122" s="442"/>
      <c r="CC122" s="442"/>
      <c r="CD122" s="442"/>
      <c r="CE122" s="442"/>
      <c r="CF122" s="442"/>
      <c r="CG122" s="442"/>
      <c r="CH122" s="442"/>
      <c r="CI122" s="442"/>
      <c r="CJ122" s="442"/>
      <c r="CK122" s="442"/>
      <c r="CL122" s="442"/>
      <c r="CM122" s="442"/>
      <c r="CN122" s="442"/>
      <c r="CO122" s="442"/>
      <c r="CP122" s="442"/>
      <c r="CQ122" s="442"/>
      <c r="CR122" s="442"/>
      <c r="CS122" s="442"/>
      <c r="CT122" s="442"/>
      <c r="CU122" s="442"/>
    </row>
    <row r="123" spans="1:99" s="443" customFormat="1" ht="22.5" customHeight="1" x14ac:dyDescent="0.2">
      <c r="A123" s="429"/>
      <c r="B123" s="1509"/>
      <c r="C123" s="1195" t="s">
        <v>1052</v>
      </c>
      <c r="D123" s="1056">
        <f t="shared" si="7"/>
        <v>0</v>
      </c>
      <c r="E123" s="1056">
        <f t="shared" ref="E123:R123" si="13">E40*E$100</f>
        <v>0</v>
      </c>
      <c r="F123" s="1056">
        <f t="shared" si="13"/>
        <v>0</v>
      </c>
      <c r="G123" s="1056">
        <f t="shared" si="13"/>
        <v>0</v>
      </c>
      <c r="H123" s="1056">
        <f t="shared" si="13"/>
        <v>0</v>
      </c>
      <c r="I123" s="1056">
        <f t="shared" si="13"/>
        <v>0</v>
      </c>
      <c r="J123" s="1056">
        <f t="shared" si="13"/>
        <v>0</v>
      </c>
      <c r="K123" s="1056">
        <f t="shared" si="13"/>
        <v>0</v>
      </c>
      <c r="L123" s="1056">
        <f t="shared" si="13"/>
        <v>0</v>
      </c>
      <c r="M123" s="1056">
        <f t="shared" si="13"/>
        <v>0</v>
      </c>
      <c r="N123" s="1056">
        <f t="shared" si="13"/>
        <v>0</v>
      </c>
      <c r="O123" s="1056">
        <f t="shared" si="13"/>
        <v>0</v>
      </c>
      <c r="P123" s="1056">
        <f t="shared" si="13"/>
        <v>0</v>
      </c>
      <c r="Q123" s="1056">
        <f t="shared" si="13"/>
        <v>0</v>
      </c>
      <c r="R123" s="1056">
        <f t="shared" si="13"/>
        <v>0</v>
      </c>
      <c r="S123" s="1057">
        <f t="shared" si="9"/>
        <v>0</v>
      </c>
      <c r="T123" s="439"/>
      <c r="U123" s="439"/>
      <c r="V123" s="439"/>
      <c r="W123" s="439"/>
      <c r="X123" s="439"/>
      <c r="Y123" s="439"/>
      <c r="Z123" s="439"/>
      <c r="AA123" s="439"/>
      <c r="AB123" s="439"/>
      <c r="AC123" s="439"/>
      <c r="AD123" s="439"/>
      <c r="AE123" s="439"/>
      <c r="AF123" s="442"/>
      <c r="AG123" s="442"/>
      <c r="AH123" s="442"/>
      <c r="AI123" s="442"/>
      <c r="AJ123" s="442"/>
      <c r="AK123" s="442"/>
      <c r="AL123" s="442"/>
      <c r="AM123" s="442"/>
      <c r="AN123" s="442"/>
      <c r="AO123" s="442"/>
      <c r="AP123" s="442"/>
      <c r="AQ123" s="442"/>
      <c r="AR123" s="442"/>
      <c r="AS123" s="442"/>
      <c r="AT123" s="442"/>
      <c r="AU123" s="442"/>
      <c r="AV123" s="442"/>
      <c r="AW123" s="442"/>
      <c r="AX123" s="442"/>
      <c r="AY123" s="442"/>
      <c r="AZ123" s="442"/>
      <c r="BA123" s="442"/>
      <c r="BB123" s="442"/>
      <c r="BC123" s="442"/>
      <c r="BD123" s="442"/>
      <c r="BE123" s="442"/>
      <c r="BF123" s="442"/>
      <c r="BG123" s="442"/>
      <c r="BH123" s="442"/>
      <c r="BI123" s="442"/>
      <c r="BJ123" s="442"/>
      <c r="BK123" s="442"/>
      <c r="BL123" s="442"/>
      <c r="BM123" s="442"/>
      <c r="BN123" s="442"/>
      <c r="BO123" s="442"/>
      <c r="BP123" s="442"/>
      <c r="BQ123" s="442"/>
      <c r="BR123" s="442"/>
      <c r="BS123" s="442"/>
      <c r="BT123" s="442"/>
      <c r="BU123" s="442"/>
      <c r="BV123" s="442"/>
      <c r="BW123" s="442"/>
      <c r="BX123" s="442"/>
      <c r="BY123" s="442"/>
      <c r="BZ123" s="442"/>
      <c r="CA123" s="442"/>
      <c r="CB123" s="442"/>
      <c r="CC123" s="442"/>
      <c r="CD123" s="442"/>
      <c r="CE123" s="442"/>
      <c r="CF123" s="442"/>
      <c r="CG123" s="442"/>
      <c r="CH123" s="442"/>
      <c r="CI123" s="442"/>
      <c r="CJ123" s="442"/>
      <c r="CK123" s="442"/>
      <c r="CL123" s="442"/>
      <c r="CM123" s="442"/>
      <c r="CN123" s="442"/>
      <c r="CO123" s="442"/>
      <c r="CP123" s="442"/>
      <c r="CQ123" s="442"/>
      <c r="CR123" s="442"/>
      <c r="CS123" s="442"/>
      <c r="CT123" s="442"/>
      <c r="CU123" s="442"/>
    </row>
    <row r="124" spans="1:99" s="443" customFormat="1" ht="16.5" customHeight="1" x14ac:dyDescent="0.2">
      <c r="A124" s="429"/>
      <c r="B124" s="1563" t="s">
        <v>527</v>
      </c>
      <c r="C124" s="1564"/>
      <c r="D124" s="1056">
        <f t="shared" si="7"/>
        <v>0</v>
      </c>
      <c r="E124" s="1056">
        <f t="shared" ref="E124:R124" si="14">E41*E$100</f>
        <v>0</v>
      </c>
      <c r="F124" s="1056">
        <f t="shared" si="14"/>
        <v>0</v>
      </c>
      <c r="G124" s="1056">
        <f t="shared" si="14"/>
        <v>0</v>
      </c>
      <c r="H124" s="1056">
        <f t="shared" si="14"/>
        <v>0</v>
      </c>
      <c r="I124" s="1056">
        <f t="shared" si="14"/>
        <v>0</v>
      </c>
      <c r="J124" s="1056">
        <f t="shared" si="14"/>
        <v>0</v>
      </c>
      <c r="K124" s="1056">
        <f t="shared" si="14"/>
        <v>0</v>
      </c>
      <c r="L124" s="1056">
        <f t="shared" si="14"/>
        <v>0</v>
      </c>
      <c r="M124" s="1056">
        <f t="shared" si="14"/>
        <v>0</v>
      </c>
      <c r="N124" s="1056">
        <f t="shared" si="14"/>
        <v>0</v>
      </c>
      <c r="O124" s="1056">
        <f t="shared" si="14"/>
        <v>0</v>
      </c>
      <c r="P124" s="1056">
        <f t="shared" si="14"/>
        <v>0</v>
      </c>
      <c r="Q124" s="1056">
        <f t="shared" si="14"/>
        <v>0</v>
      </c>
      <c r="R124" s="1056">
        <f t="shared" si="14"/>
        <v>0</v>
      </c>
      <c r="S124" s="1057">
        <f t="shared" si="9"/>
        <v>0</v>
      </c>
      <c r="T124" s="439"/>
      <c r="U124" s="439"/>
      <c r="V124" s="439"/>
      <c r="W124" s="439"/>
      <c r="X124" s="439"/>
      <c r="Y124" s="439"/>
      <c r="Z124" s="439"/>
      <c r="AA124" s="439"/>
      <c r="AB124" s="439"/>
      <c r="AC124" s="439"/>
      <c r="AD124" s="439"/>
      <c r="AE124" s="439"/>
      <c r="AF124" s="442"/>
      <c r="AG124" s="442"/>
      <c r="AH124" s="442"/>
      <c r="AI124" s="442"/>
      <c r="AJ124" s="442"/>
      <c r="AK124" s="442"/>
      <c r="AL124" s="442"/>
      <c r="AM124" s="442"/>
      <c r="AN124" s="442"/>
      <c r="AO124" s="442"/>
      <c r="AP124" s="442"/>
      <c r="AQ124" s="442"/>
      <c r="AR124" s="442"/>
      <c r="AS124" s="442"/>
      <c r="AT124" s="442"/>
      <c r="AU124" s="442"/>
      <c r="AV124" s="442"/>
      <c r="AW124" s="442"/>
      <c r="AX124" s="442"/>
      <c r="AY124" s="442"/>
      <c r="AZ124" s="442"/>
      <c r="BA124" s="442"/>
      <c r="BB124" s="442"/>
      <c r="BC124" s="442"/>
      <c r="BD124" s="442"/>
      <c r="BE124" s="442"/>
      <c r="BF124" s="442"/>
      <c r="BG124" s="442"/>
      <c r="BH124" s="442"/>
      <c r="BI124" s="442"/>
      <c r="BJ124" s="442"/>
      <c r="BK124" s="442"/>
      <c r="BL124" s="442"/>
      <c r="BM124" s="442"/>
      <c r="BN124" s="442"/>
      <c r="BO124" s="442"/>
      <c r="BP124" s="442"/>
      <c r="BQ124" s="442"/>
      <c r="BR124" s="442"/>
      <c r="BS124" s="442"/>
      <c r="BT124" s="442"/>
      <c r="BU124" s="442"/>
      <c r="BV124" s="442"/>
      <c r="BW124" s="442"/>
      <c r="BX124" s="442"/>
      <c r="BY124" s="442"/>
      <c r="BZ124" s="442"/>
      <c r="CA124" s="442"/>
      <c r="CB124" s="442"/>
      <c r="CC124" s="442"/>
      <c r="CD124" s="442"/>
      <c r="CE124" s="442"/>
      <c r="CF124" s="442"/>
      <c r="CG124" s="442"/>
      <c r="CH124" s="442"/>
      <c r="CI124" s="442"/>
      <c r="CJ124" s="442"/>
      <c r="CK124" s="442"/>
      <c r="CL124" s="442"/>
      <c r="CM124" s="442"/>
      <c r="CN124" s="442"/>
      <c r="CO124" s="442"/>
      <c r="CP124" s="442"/>
      <c r="CQ124" s="442"/>
      <c r="CR124" s="442"/>
      <c r="CS124" s="442"/>
      <c r="CT124" s="442"/>
      <c r="CU124" s="442"/>
    </row>
    <row r="125" spans="1:99" s="443" customFormat="1" ht="16.5" customHeight="1" x14ac:dyDescent="0.2">
      <c r="A125" s="429"/>
      <c r="B125" s="1565" t="s">
        <v>528</v>
      </c>
      <c r="C125" s="1566"/>
      <c r="D125" s="1538"/>
      <c r="E125" s="1538"/>
      <c r="F125" s="1538"/>
      <c r="G125" s="1538"/>
      <c r="H125" s="1538"/>
      <c r="I125" s="1538"/>
      <c r="J125" s="1538"/>
      <c r="K125" s="1538"/>
      <c r="L125" s="1538"/>
      <c r="M125" s="1538"/>
      <c r="N125" s="1538"/>
      <c r="O125" s="1538"/>
      <c r="P125" s="1538"/>
      <c r="Q125" s="1538"/>
      <c r="R125" s="1538"/>
      <c r="S125" s="1538"/>
      <c r="T125" s="439"/>
      <c r="U125" s="439"/>
      <c r="V125" s="439"/>
      <c r="W125" s="439"/>
      <c r="X125" s="439"/>
      <c r="Y125" s="439"/>
      <c r="Z125" s="439"/>
      <c r="AA125" s="439"/>
      <c r="AB125" s="439"/>
      <c r="AC125" s="439"/>
      <c r="AD125" s="439"/>
      <c r="AE125" s="439"/>
      <c r="AF125" s="442"/>
      <c r="AG125" s="442"/>
      <c r="AH125" s="442"/>
      <c r="AI125" s="442"/>
      <c r="AJ125" s="442"/>
      <c r="AK125" s="442"/>
      <c r="AL125" s="442"/>
      <c r="AM125" s="442"/>
      <c r="AN125" s="442"/>
      <c r="AO125" s="442"/>
      <c r="AP125" s="442"/>
      <c r="AQ125" s="442"/>
      <c r="AR125" s="442"/>
      <c r="AS125" s="442"/>
      <c r="AT125" s="442"/>
      <c r="AU125" s="442"/>
      <c r="AV125" s="442"/>
      <c r="AW125" s="442"/>
      <c r="AX125" s="442"/>
      <c r="AY125" s="442"/>
      <c r="AZ125" s="442"/>
      <c r="BA125" s="442"/>
      <c r="BB125" s="442"/>
      <c r="BC125" s="442"/>
      <c r="BD125" s="442"/>
      <c r="BE125" s="442"/>
      <c r="BF125" s="442"/>
      <c r="BG125" s="442"/>
      <c r="BH125" s="442"/>
      <c r="BI125" s="442"/>
      <c r="BJ125" s="442"/>
      <c r="BK125" s="442"/>
      <c r="BL125" s="442"/>
      <c r="BM125" s="442"/>
      <c r="BN125" s="442"/>
      <c r="BO125" s="442"/>
      <c r="BP125" s="442"/>
      <c r="BQ125" s="442"/>
      <c r="BR125" s="442"/>
      <c r="BS125" s="442"/>
      <c r="BT125" s="442"/>
      <c r="BU125" s="442"/>
      <c r="BV125" s="442"/>
      <c r="BW125" s="442"/>
      <c r="BX125" s="442"/>
      <c r="BY125" s="442"/>
      <c r="BZ125" s="442"/>
      <c r="CA125" s="442"/>
      <c r="CB125" s="442"/>
      <c r="CC125" s="442"/>
      <c r="CD125" s="442"/>
      <c r="CE125" s="442"/>
      <c r="CF125" s="442"/>
      <c r="CG125" s="442"/>
      <c r="CH125" s="442"/>
      <c r="CI125" s="442"/>
      <c r="CJ125" s="442"/>
      <c r="CK125" s="442"/>
      <c r="CL125" s="442"/>
      <c r="CM125" s="442"/>
      <c r="CN125" s="442"/>
      <c r="CO125" s="442"/>
      <c r="CP125" s="442"/>
      <c r="CQ125" s="442"/>
      <c r="CR125" s="442"/>
      <c r="CS125" s="442"/>
      <c r="CT125" s="442"/>
      <c r="CU125" s="442"/>
    </row>
    <row r="126" spans="1:99" s="443" customFormat="1" ht="16.5" customHeight="1" x14ac:dyDescent="0.2">
      <c r="A126" s="429"/>
      <c r="B126" s="1567" t="s">
        <v>529</v>
      </c>
      <c r="C126" s="1568"/>
      <c r="D126" s="1056">
        <f>D43*D$100</f>
        <v>0</v>
      </c>
      <c r="E126" s="1056">
        <f t="shared" ref="E126:R126" si="15">E43*E$100</f>
        <v>0</v>
      </c>
      <c r="F126" s="1056">
        <f t="shared" si="15"/>
        <v>0</v>
      </c>
      <c r="G126" s="1056">
        <f t="shared" si="15"/>
        <v>0</v>
      </c>
      <c r="H126" s="1056">
        <f t="shared" si="15"/>
        <v>0</v>
      </c>
      <c r="I126" s="1056">
        <f t="shared" si="15"/>
        <v>0</v>
      </c>
      <c r="J126" s="1056">
        <f t="shared" si="15"/>
        <v>0</v>
      </c>
      <c r="K126" s="1056">
        <f t="shared" si="15"/>
        <v>0</v>
      </c>
      <c r="L126" s="1056">
        <f t="shared" si="15"/>
        <v>0</v>
      </c>
      <c r="M126" s="1056">
        <f t="shared" si="15"/>
        <v>0</v>
      </c>
      <c r="N126" s="1056">
        <f t="shared" si="15"/>
        <v>0</v>
      </c>
      <c r="O126" s="1056">
        <f t="shared" si="15"/>
        <v>0</v>
      </c>
      <c r="P126" s="1056">
        <f t="shared" si="15"/>
        <v>0</v>
      </c>
      <c r="Q126" s="1056">
        <f t="shared" si="15"/>
        <v>0</v>
      </c>
      <c r="R126" s="1056">
        <f t="shared" si="15"/>
        <v>0</v>
      </c>
      <c r="S126" s="1057">
        <f>SUM(D126:R126)</f>
        <v>0</v>
      </c>
      <c r="T126" s="439"/>
      <c r="U126" s="439"/>
      <c r="V126" s="439"/>
      <c r="W126" s="439"/>
      <c r="X126" s="439"/>
      <c r="Y126" s="439"/>
      <c r="Z126" s="439"/>
      <c r="AA126" s="439"/>
      <c r="AB126" s="439"/>
      <c r="AC126" s="439"/>
      <c r="AD126" s="439"/>
      <c r="AE126" s="439"/>
      <c r="AF126" s="442"/>
      <c r="AG126" s="442"/>
      <c r="AH126" s="442"/>
      <c r="AI126" s="442"/>
      <c r="AJ126" s="442"/>
      <c r="AK126" s="442"/>
      <c r="AL126" s="442"/>
      <c r="AM126" s="442"/>
      <c r="AN126" s="442"/>
      <c r="AO126" s="442"/>
      <c r="AP126" s="442"/>
      <c r="AQ126" s="442"/>
      <c r="AR126" s="442"/>
      <c r="AS126" s="442"/>
      <c r="AT126" s="442"/>
      <c r="AU126" s="442"/>
      <c r="AV126" s="442"/>
      <c r="AW126" s="442"/>
      <c r="AX126" s="442"/>
      <c r="AY126" s="442"/>
      <c r="AZ126" s="442"/>
      <c r="BA126" s="442"/>
      <c r="BB126" s="442"/>
      <c r="BC126" s="442"/>
      <c r="BD126" s="442"/>
      <c r="BE126" s="442"/>
      <c r="BF126" s="442"/>
      <c r="BG126" s="442"/>
      <c r="BH126" s="442"/>
      <c r="BI126" s="442"/>
      <c r="BJ126" s="442"/>
      <c r="BK126" s="442"/>
      <c r="BL126" s="442"/>
      <c r="BM126" s="442"/>
      <c r="BN126" s="442"/>
      <c r="BO126" s="442"/>
      <c r="BP126" s="442"/>
      <c r="BQ126" s="442"/>
      <c r="BR126" s="442"/>
      <c r="BS126" s="442"/>
      <c r="BT126" s="442"/>
      <c r="BU126" s="442"/>
      <c r="BV126" s="442"/>
      <c r="BW126" s="442"/>
      <c r="BX126" s="442"/>
      <c r="BY126" s="442"/>
      <c r="BZ126" s="442"/>
      <c r="CA126" s="442"/>
      <c r="CB126" s="442"/>
      <c r="CC126" s="442"/>
      <c r="CD126" s="442"/>
      <c r="CE126" s="442"/>
      <c r="CF126" s="442"/>
      <c r="CG126" s="442"/>
      <c r="CH126" s="442"/>
      <c r="CI126" s="442"/>
      <c r="CJ126" s="442"/>
      <c r="CK126" s="442"/>
      <c r="CL126" s="442"/>
      <c r="CM126" s="442"/>
      <c r="CN126" s="442"/>
      <c r="CO126" s="442"/>
      <c r="CP126" s="442"/>
      <c r="CQ126" s="442"/>
      <c r="CR126" s="442"/>
      <c r="CS126" s="442"/>
      <c r="CT126" s="442"/>
      <c r="CU126" s="442"/>
    </row>
    <row r="127" spans="1:99" s="443" customFormat="1" ht="16.5" customHeight="1" x14ac:dyDescent="0.2">
      <c r="A127" s="429"/>
      <c r="B127" s="1567" t="s">
        <v>530</v>
      </c>
      <c r="C127" s="1568"/>
      <c r="D127" s="1056">
        <f>D44*D$100</f>
        <v>0</v>
      </c>
      <c r="E127" s="1056">
        <f t="shared" ref="E127:R127" si="16">E44*E$100</f>
        <v>0</v>
      </c>
      <c r="F127" s="1056">
        <f t="shared" si="16"/>
        <v>0</v>
      </c>
      <c r="G127" s="1056">
        <f t="shared" si="16"/>
        <v>0</v>
      </c>
      <c r="H127" s="1056">
        <f t="shared" si="16"/>
        <v>0</v>
      </c>
      <c r="I127" s="1056">
        <f t="shared" si="16"/>
        <v>0</v>
      </c>
      <c r="J127" s="1056">
        <f t="shared" si="16"/>
        <v>0</v>
      </c>
      <c r="K127" s="1056">
        <f t="shared" si="16"/>
        <v>0</v>
      </c>
      <c r="L127" s="1056">
        <f t="shared" si="16"/>
        <v>0</v>
      </c>
      <c r="M127" s="1056">
        <f t="shared" si="16"/>
        <v>0</v>
      </c>
      <c r="N127" s="1056">
        <f t="shared" si="16"/>
        <v>0</v>
      </c>
      <c r="O127" s="1056">
        <f t="shared" si="16"/>
        <v>0</v>
      </c>
      <c r="P127" s="1056">
        <f t="shared" si="16"/>
        <v>0</v>
      </c>
      <c r="Q127" s="1056">
        <f t="shared" si="16"/>
        <v>0</v>
      </c>
      <c r="R127" s="1056">
        <f t="shared" si="16"/>
        <v>0</v>
      </c>
      <c r="S127" s="1057">
        <f>SUM(D127:R127)</f>
        <v>0</v>
      </c>
      <c r="T127" s="351"/>
      <c r="U127" s="351"/>
      <c r="V127" s="439"/>
      <c r="W127" s="439"/>
      <c r="X127" s="439"/>
      <c r="Y127" s="439"/>
      <c r="Z127" s="439"/>
      <c r="AA127" s="439"/>
      <c r="AB127" s="439"/>
      <c r="AC127" s="439"/>
      <c r="AD127" s="439"/>
      <c r="AE127" s="439"/>
      <c r="AF127" s="442"/>
      <c r="AG127" s="442"/>
      <c r="AH127" s="442"/>
      <c r="AI127" s="442"/>
      <c r="AJ127" s="442"/>
      <c r="AK127" s="442"/>
      <c r="AL127" s="442"/>
      <c r="AM127" s="442"/>
      <c r="AN127" s="442"/>
      <c r="AO127" s="442"/>
      <c r="AP127" s="442"/>
      <c r="AQ127" s="442"/>
      <c r="AR127" s="442"/>
      <c r="AS127" s="442"/>
      <c r="AT127" s="442"/>
      <c r="AU127" s="442"/>
      <c r="AV127" s="442"/>
      <c r="AW127" s="442"/>
      <c r="AX127" s="442"/>
      <c r="AY127" s="442"/>
      <c r="AZ127" s="442"/>
      <c r="BA127" s="442"/>
      <c r="BB127" s="442"/>
      <c r="BC127" s="442"/>
      <c r="BD127" s="442"/>
      <c r="BE127" s="442"/>
      <c r="BF127" s="442"/>
      <c r="BG127" s="442"/>
      <c r="BH127" s="442"/>
      <c r="BI127" s="442"/>
      <c r="BJ127" s="442"/>
      <c r="BK127" s="442"/>
      <c r="BL127" s="442"/>
      <c r="BM127" s="442"/>
      <c r="BN127" s="442"/>
      <c r="BO127" s="442"/>
      <c r="BP127" s="442"/>
      <c r="BQ127" s="442"/>
      <c r="BR127" s="442"/>
      <c r="BS127" s="442"/>
      <c r="BT127" s="442"/>
      <c r="BU127" s="442"/>
      <c r="BV127" s="442"/>
      <c r="BW127" s="442"/>
      <c r="BX127" s="442"/>
      <c r="BY127" s="442"/>
      <c r="BZ127" s="442"/>
      <c r="CA127" s="442"/>
      <c r="CB127" s="442"/>
      <c r="CC127" s="442"/>
      <c r="CD127" s="442"/>
      <c r="CE127" s="442"/>
      <c r="CF127" s="442"/>
      <c r="CG127" s="442"/>
      <c r="CH127" s="442"/>
      <c r="CI127" s="442"/>
      <c r="CJ127" s="442"/>
      <c r="CK127" s="442"/>
      <c r="CL127" s="442"/>
      <c r="CM127" s="442"/>
      <c r="CN127" s="442"/>
      <c r="CO127" s="442"/>
      <c r="CP127" s="442"/>
      <c r="CQ127" s="442"/>
      <c r="CR127" s="442"/>
      <c r="CS127" s="442"/>
      <c r="CT127" s="442"/>
      <c r="CU127" s="442"/>
    </row>
    <row r="128" spans="1:99" s="443" customFormat="1" ht="16.5" customHeight="1" x14ac:dyDescent="0.2">
      <c r="A128" s="429"/>
      <c r="B128" s="1508" t="s">
        <v>531</v>
      </c>
      <c r="C128" s="1508"/>
      <c r="D128" s="1056">
        <f>D45*D$100</f>
        <v>0</v>
      </c>
      <c r="E128" s="1056">
        <f t="shared" ref="E128:R128" si="17">E45*E$100</f>
        <v>0</v>
      </c>
      <c r="F128" s="1056">
        <f t="shared" si="17"/>
        <v>0</v>
      </c>
      <c r="G128" s="1056">
        <f t="shared" si="17"/>
        <v>0</v>
      </c>
      <c r="H128" s="1056">
        <f t="shared" si="17"/>
        <v>0</v>
      </c>
      <c r="I128" s="1056">
        <f t="shared" si="17"/>
        <v>0</v>
      </c>
      <c r="J128" s="1056">
        <f t="shared" si="17"/>
        <v>0</v>
      </c>
      <c r="K128" s="1056">
        <f t="shared" si="17"/>
        <v>0</v>
      </c>
      <c r="L128" s="1056">
        <f t="shared" si="17"/>
        <v>0</v>
      </c>
      <c r="M128" s="1056">
        <f t="shared" si="17"/>
        <v>0</v>
      </c>
      <c r="N128" s="1056">
        <f t="shared" si="17"/>
        <v>0</v>
      </c>
      <c r="O128" s="1056">
        <f t="shared" si="17"/>
        <v>0</v>
      </c>
      <c r="P128" s="1056">
        <f t="shared" si="17"/>
        <v>0</v>
      </c>
      <c r="Q128" s="1056">
        <f t="shared" si="17"/>
        <v>0</v>
      </c>
      <c r="R128" s="1056">
        <f t="shared" si="17"/>
        <v>0</v>
      </c>
      <c r="S128" s="1057">
        <f>SUM(D128:R128)</f>
        <v>0</v>
      </c>
      <c r="T128" s="351"/>
      <c r="U128" s="351"/>
      <c r="V128" s="439"/>
      <c r="W128" s="439"/>
      <c r="X128" s="439"/>
      <c r="Y128" s="439"/>
      <c r="Z128" s="439"/>
      <c r="AA128" s="439"/>
      <c r="AB128" s="439"/>
      <c r="AC128" s="439"/>
      <c r="AD128" s="439"/>
      <c r="AE128" s="439"/>
      <c r="AF128" s="442"/>
      <c r="AG128" s="442"/>
      <c r="AH128" s="442"/>
      <c r="AI128" s="442"/>
      <c r="AJ128" s="442"/>
      <c r="AK128" s="442"/>
      <c r="AL128" s="442"/>
      <c r="AM128" s="442"/>
      <c r="AN128" s="442"/>
      <c r="AO128" s="442"/>
      <c r="AP128" s="442"/>
      <c r="AQ128" s="442"/>
      <c r="AR128" s="442"/>
      <c r="AS128" s="442"/>
      <c r="AT128" s="442"/>
      <c r="AU128" s="442"/>
      <c r="AV128" s="442"/>
      <c r="AW128" s="442"/>
      <c r="AX128" s="442"/>
      <c r="AY128" s="442"/>
      <c r="AZ128" s="442"/>
      <c r="BA128" s="442"/>
      <c r="BB128" s="442"/>
      <c r="BC128" s="442"/>
      <c r="BD128" s="442"/>
      <c r="BE128" s="442"/>
      <c r="BF128" s="442"/>
      <c r="BG128" s="442"/>
      <c r="BH128" s="442"/>
      <c r="BI128" s="442"/>
      <c r="BJ128" s="442"/>
      <c r="BK128" s="442"/>
      <c r="BL128" s="442"/>
      <c r="BM128" s="442"/>
      <c r="BN128" s="442"/>
      <c r="BO128" s="442"/>
      <c r="BP128" s="442"/>
      <c r="BQ128" s="442"/>
      <c r="BR128" s="442"/>
      <c r="BS128" s="442"/>
      <c r="BT128" s="442"/>
      <c r="BU128" s="442"/>
      <c r="BV128" s="442"/>
      <c r="BW128" s="442"/>
      <c r="BX128" s="442"/>
      <c r="BY128" s="442"/>
      <c r="BZ128" s="442"/>
      <c r="CA128" s="442"/>
      <c r="CB128" s="442"/>
      <c r="CC128" s="442"/>
      <c r="CD128" s="442"/>
      <c r="CE128" s="442"/>
      <c r="CF128" s="442"/>
      <c r="CG128" s="442"/>
      <c r="CH128" s="442"/>
      <c r="CI128" s="442"/>
      <c r="CJ128" s="442"/>
      <c r="CK128" s="442"/>
      <c r="CL128" s="442"/>
      <c r="CM128" s="442"/>
      <c r="CN128" s="442"/>
      <c r="CO128" s="442"/>
      <c r="CP128" s="442"/>
      <c r="CQ128" s="442"/>
      <c r="CR128" s="442"/>
      <c r="CS128" s="442"/>
      <c r="CT128" s="442"/>
      <c r="CU128" s="442"/>
    </row>
    <row r="129" spans="1:99" s="443" customFormat="1" ht="16.5" customHeight="1" x14ac:dyDescent="0.2">
      <c r="A129" s="429"/>
      <c r="B129" s="1563" t="s">
        <v>527</v>
      </c>
      <c r="C129" s="1564"/>
      <c r="D129" s="1056">
        <f>D46*D$100</f>
        <v>0</v>
      </c>
      <c r="E129" s="1056">
        <f t="shared" ref="E129:R129" si="18">E46*E$100</f>
        <v>0</v>
      </c>
      <c r="F129" s="1056">
        <f t="shared" si="18"/>
        <v>0</v>
      </c>
      <c r="G129" s="1056">
        <f t="shared" si="18"/>
        <v>0</v>
      </c>
      <c r="H129" s="1056">
        <f t="shared" si="18"/>
        <v>0</v>
      </c>
      <c r="I129" s="1056">
        <f t="shared" si="18"/>
        <v>0</v>
      </c>
      <c r="J129" s="1056">
        <f t="shared" si="18"/>
        <v>0</v>
      </c>
      <c r="K129" s="1056">
        <f t="shared" si="18"/>
        <v>0</v>
      </c>
      <c r="L129" s="1056">
        <f t="shared" si="18"/>
        <v>0</v>
      </c>
      <c r="M129" s="1056">
        <f t="shared" si="18"/>
        <v>0</v>
      </c>
      <c r="N129" s="1056">
        <f t="shared" si="18"/>
        <v>0</v>
      </c>
      <c r="O129" s="1056">
        <f t="shared" si="18"/>
        <v>0</v>
      </c>
      <c r="P129" s="1056">
        <f t="shared" si="18"/>
        <v>0</v>
      </c>
      <c r="Q129" s="1056">
        <f t="shared" si="18"/>
        <v>0</v>
      </c>
      <c r="R129" s="1056">
        <f t="shared" si="18"/>
        <v>0</v>
      </c>
      <c r="S129" s="1057">
        <f>SUM(D129:R129)</f>
        <v>0</v>
      </c>
      <c r="T129" s="351"/>
      <c r="U129" s="351"/>
      <c r="V129" s="439"/>
      <c r="W129" s="439"/>
      <c r="X129" s="439"/>
      <c r="Y129" s="439"/>
      <c r="Z129" s="439"/>
      <c r="AA129" s="439"/>
      <c r="AB129" s="439"/>
      <c r="AC129" s="439"/>
      <c r="AD129" s="439"/>
      <c r="AE129" s="439"/>
      <c r="AF129" s="442"/>
      <c r="AG129" s="442"/>
      <c r="AH129" s="442"/>
      <c r="AI129" s="442"/>
      <c r="AJ129" s="442"/>
      <c r="AK129" s="442"/>
      <c r="AL129" s="442"/>
      <c r="AM129" s="442"/>
      <c r="AN129" s="442"/>
      <c r="AO129" s="442"/>
      <c r="AP129" s="442"/>
      <c r="AQ129" s="442"/>
      <c r="AR129" s="442"/>
      <c r="AS129" s="442"/>
      <c r="AT129" s="442"/>
      <c r="AU129" s="442"/>
      <c r="AV129" s="442"/>
      <c r="AW129" s="442"/>
      <c r="AX129" s="442"/>
      <c r="AY129" s="442"/>
      <c r="AZ129" s="442"/>
      <c r="BA129" s="442"/>
      <c r="BB129" s="442"/>
      <c r="BC129" s="442"/>
      <c r="BD129" s="442"/>
      <c r="BE129" s="442"/>
      <c r="BF129" s="442"/>
      <c r="BG129" s="442"/>
      <c r="BH129" s="442"/>
      <c r="BI129" s="442"/>
      <c r="BJ129" s="442"/>
      <c r="BK129" s="442"/>
      <c r="BL129" s="442"/>
      <c r="BM129" s="442"/>
      <c r="BN129" s="442"/>
      <c r="BO129" s="442"/>
      <c r="BP129" s="442"/>
      <c r="BQ129" s="442"/>
      <c r="BR129" s="442"/>
      <c r="BS129" s="442"/>
      <c r="BT129" s="442"/>
      <c r="BU129" s="442"/>
      <c r="BV129" s="442"/>
      <c r="BW129" s="442"/>
      <c r="BX129" s="442"/>
      <c r="BY129" s="442"/>
      <c r="BZ129" s="442"/>
      <c r="CA129" s="442"/>
      <c r="CB129" s="442"/>
      <c r="CC129" s="442"/>
      <c r="CD129" s="442"/>
      <c r="CE129" s="442"/>
      <c r="CF129" s="442"/>
      <c r="CG129" s="442"/>
      <c r="CH129" s="442"/>
      <c r="CI129" s="442"/>
      <c r="CJ129" s="442"/>
      <c r="CK129" s="442"/>
      <c r="CL129" s="442"/>
      <c r="CM129" s="442"/>
      <c r="CN129" s="442"/>
      <c r="CO129" s="442"/>
      <c r="CP129" s="442"/>
      <c r="CQ129" s="442"/>
      <c r="CR129" s="442"/>
      <c r="CS129" s="442"/>
      <c r="CT129" s="442"/>
      <c r="CU129" s="442"/>
    </row>
    <row r="130" spans="1:99" s="443" customFormat="1" ht="16.5" customHeight="1" x14ac:dyDescent="0.2">
      <c r="A130" s="429"/>
      <c r="B130" s="1565" t="s">
        <v>532</v>
      </c>
      <c r="C130" s="1566"/>
      <c r="D130" s="1538"/>
      <c r="E130" s="1538"/>
      <c r="F130" s="1538"/>
      <c r="G130" s="1538"/>
      <c r="H130" s="1538"/>
      <c r="I130" s="1538"/>
      <c r="J130" s="1538"/>
      <c r="K130" s="1538"/>
      <c r="L130" s="1538"/>
      <c r="M130" s="1538"/>
      <c r="N130" s="1538"/>
      <c r="O130" s="1538"/>
      <c r="P130" s="1538"/>
      <c r="Q130" s="1538"/>
      <c r="R130" s="1538"/>
      <c r="S130" s="1538"/>
      <c r="T130" s="351"/>
      <c r="U130" s="351"/>
      <c r="V130" s="439"/>
      <c r="W130" s="439"/>
      <c r="X130" s="439"/>
      <c r="Y130" s="439"/>
      <c r="Z130" s="439"/>
      <c r="AA130" s="439"/>
      <c r="AB130" s="439"/>
      <c r="AC130" s="439"/>
      <c r="AD130" s="439"/>
      <c r="AE130" s="439"/>
      <c r="AF130" s="442"/>
      <c r="AG130" s="442"/>
      <c r="AH130" s="442"/>
      <c r="AI130" s="442"/>
      <c r="AJ130" s="442"/>
      <c r="AK130" s="442"/>
      <c r="AL130" s="442"/>
      <c r="AM130" s="442"/>
      <c r="AN130" s="442"/>
      <c r="AO130" s="442"/>
      <c r="AP130" s="442"/>
      <c r="AQ130" s="442"/>
      <c r="AR130" s="442"/>
      <c r="AS130" s="442"/>
      <c r="AT130" s="442"/>
      <c r="AU130" s="442"/>
      <c r="AV130" s="442"/>
      <c r="AW130" s="442"/>
      <c r="AX130" s="442"/>
      <c r="AY130" s="442"/>
      <c r="AZ130" s="442"/>
      <c r="BA130" s="442"/>
      <c r="BB130" s="442"/>
      <c r="BC130" s="442"/>
      <c r="BD130" s="442"/>
      <c r="BE130" s="442"/>
      <c r="BF130" s="442"/>
      <c r="BG130" s="442"/>
      <c r="BH130" s="442"/>
      <c r="BI130" s="442"/>
      <c r="BJ130" s="442"/>
      <c r="BK130" s="442"/>
      <c r="BL130" s="442"/>
      <c r="BM130" s="442"/>
      <c r="BN130" s="442"/>
      <c r="BO130" s="442"/>
      <c r="BP130" s="442"/>
      <c r="BQ130" s="442"/>
      <c r="BR130" s="442"/>
      <c r="BS130" s="442"/>
      <c r="BT130" s="442"/>
      <c r="BU130" s="442"/>
      <c r="BV130" s="442"/>
      <c r="BW130" s="442"/>
      <c r="BX130" s="442"/>
      <c r="BY130" s="442"/>
      <c r="BZ130" s="442"/>
      <c r="CA130" s="442"/>
      <c r="CB130" s="442"/>
      <c r="CC130" s="442"/>
      <c r="CD130" s="442"/>
      <c r="CE130" s="442"/>
      <c r="CF130" s="442"/>
      <c r="CG130" s="442"/>
      <c r="CH130" s="442"/>
      <c r="CI130" s="442"/>
      <c r="CJ130" s="442"/>
      <c r="CK130" s="442"/>
      <c r="CL130" s="442"/>
      <c r="CM130" s="442"/>
      <c r="CN130" s="442"/>
      <c r="CO130" s="442"/>
      <c r="CP130" s="442"/>
      <c r="CQ130" s="442"/>
      <c r="CR130" s="442"/>
      <c r="CS130" s="442"/>
      <c r="CT130" s="442"/>
      <c r="CU130" s="442"/>
    </row>
    <row r="131" spans="1:99" s="443" customFormat="1" ht="16.5" customHeight="1" x14ac:dyDescent="0.2">
      <c r="A131" s="429"/>
      <c r="B131" s="1575" t="s">
        <v>533</v>
      </c>
      <c r="C131" s="1576"/>
      <c r="D131" s="1056">
        <f>D48*D$100</f>
        <v>0</v>
      </c>
      <c r="E131" s="1056">
        <f t="shared" ref="E131:R131" si="19">E48*E$100</f>
        <v>0</v>
      </c>
      <c r="F131" s="1056">
        <f t="shared" si="19"/>
        <v>0</v>
      </c>
      <c r="G131" s="1056">
        <f t="shared" si="19"/>
        <v>0</v>
      </c>
      <c r="H131" s="1056">
        <f t="shared" si="19"/>
        <v>0</v>
      </c>
      <c r="I131" s="1056">
        <f t="shared" si="19"/>
        <v>0</v>
      </c>
      <c r="J131" s="1056">
        <f t="shared" si="19"/>
        <v>0</v>
      </c>
      <c r="K131" s="1056">
        <f t="shared" si="19"/>
        <v>0</v>
      </c>
      <c r="L131" s="1056">
        <f t="shared" si="19"/>
        <v>0</v>
      </c>
      <c r="M131" s="1056">
        <f t="shared" si="19"/>
        <v>0</v>
      </c>
      <c r="N131" s="1056">
        <f t="shared" si="19"/>
        <v>0</v>
      </c>
      <c r="O131" s="1056">
        <f t="shared" si="19"/>
        <v>0</v>
      </c>
      <c r="P131" s="1056">
        <f t="shared" si="19"/>
        <v>0</v>
      </c>
      <c r="Q131" s="1056">
        <f t="shared" si="19"/>
        <v>0</v>
      </c>
      <c r="R131" s="1056">
        <f t="shared" si="19"/>
        <v>0</v>
      </c>
      <c r="S131" s="1057">
        <f>SUM(D131:R131)</f>
        <v>0</v>
      </c>
      <c r="T131" s="351"/>
      <c r="U131" s="351"/>
      <c r="V131" s="439"/>
      <c r="W131" s="439"/>
      <c r="X131" s="439"/>
      <c r="Y131" s="439"/>
      <c r="Z131" s="439"/>
      <c r="AA131" s="439"/>
      <c r="AB131" s="439"/>
      <c r="AC131" s="439"/>
      <c r="AD131" s="439"/>
      <c r="AE131" s="439"/>
      <c r="AF131" s="442"/>
      <c r="AG131" s="442"/>
      <c r="AH131" s="442"/>
      <c r="AI131" s="442"/>
      <c r="AJ131" s="442"/>
      <c r="AK131" s="442"/>
      <c r="AL131" s="442"/>
      <c r="AM131" s="442"/>
      <c r="AN131" s="442"/>
      <c r="AO131" s="442"/>
      <c r="AP131" s="442"/>
      <c r="AQ131" s="442"/>
      <c r="AR131" s="442"/>
      <c r="AS131" s="442"/>
      <c r="AT131" s="442"/>
      <c r="AU131" s="442"/>
      <c r="AV131" s="442"/>
      <c r="AW131" s="442"/>
      <c r="AX131" s="442"/>
      <c r="AY131" s="442"/>
      <c r="AZ131" s="442"/>
      <c r="BA131" s="442"/>
      <c r="BB131" s="442"/>
      <c r="BC131" s="442"/>
      <c r="BD131" s="442"/>
      <c r="BE131" s="442"/>
      <c r="BF131" s="442"/>
      <c r="BG131" s="442"/>
      <c r="BH131" s="442"/>
      <c r="BI131" s="442"/>
      <c r="BJ131" s="442"/>
      <c r="BK131" s="442"/>
      <c r="BL131" s="442"/>
      <c r="BM131" s="442"/>
      <c r="BN131" s="442"/>
      <c r="BO131" s="442"/>
      <c r="BP131" s="442"/>
      <c r="BQ131" s="442"/>
      <c r="BR131" s="442"/>
      <c r="BS131" s="442"/>
      <c r="BT131" s="442"/>
      <c r="BU131" s="442"/>
      <c r="BV131" s="442"/>
      <c r="BW131" s="442"/>
      <c r="BX131" s="442"/>
      <c r="BY131" s="442"/>
      <c r="BZ131" s="442"/>
      <c r="CA131" s="442"/>
      <c r="CB131" s="442"/>
      <c r="CC131" s="442"/>
      <c r="CD131" s="442"/>
      <c r="CE131" s="442"/>
      <c r="CF131" s="442"/>
      <c r="CG131" s="442"/>
      <c r="CH131" s="442"/>
      <c r="CI131" s="442"/>
      <c r="CJ131" s="442"/>
      <c r="CK131" s="442"/>
      <c r="CL131" s="442"/>
      <c r="CM131" s="442"/>
      <c r="CN131" s="442"/>
      <c r="CO131" s="442"/>
      <c r="CP131" s="442"/>
      <c r="CQ131" s="442"/>
      <c r="CR131" s="442"/>
      <c r="CS131" s="442"/>
      <c r="CT131" s="442"/>
      <c r="CU131" s="442"/>
    </row>
    <row r="132" spans="1:99" s="443" customFormat="1" ht="16.5" customHeight="1" x14ac:dyDescent="0.2">
      <c r="A132" s="429"/>
      <c r="B132" s="1577" t="s">
        <v>534</v>
      </c>
      <c r="C132" s="1578"/>
      <c r="D132" s="1538"/>
      <c r="E132" s="1538"/>
      <c r="F132" s="1538"/>
      <c r="G132" s="1538"/>
      <c r="H132" s="1538"/>
      <c r="I132" s="1538"/>
      <c r="J132" s="1538"/>
      <c r="K132" s="1538"/>
      <c r="L132" s="1538"/>
      <c r="M132" s="1538"/>
      <c r="N132" s="1538"/>
      <c r="O132" s="1538"/>
      <c r="P132" s="1538"/>
      <c r="Q132" s="1538"/>
      <c r="R132" s="1538"/>
      <c r="S132" s="1538"/>
      <c r="T132" s="351"/>
      <c r="U132" s="351"/>
      <c r="V132" s="439"/>
      <c r="W132" s="439"/>
      <c r="X132" s="439"/>
      <c r="Y132" s="439"/>
      <c r="Z132" s="439"/>
      <c r="AA132" s="439"/>
      <c r="AB132" s="439"/>
      <c r="AC132" s="439"/>
      <c r="AD132" s="439"/>
      <c r="AE132" s="439"/>
      <c r="AF132" s="442"/>
      <c r="AG132" s="442"/>
      <c r="AH132" s="442"/>
      <c r="AI132" s="442"/>
      <c r="AJ132" s="442"/>
      <c r="AK132" s="442"/>
      <c r="AL132" s="442"/>
      <c r="AM132" s="442"/>
      <c r="AN132" s="442"/>
      <c r="AO132" s="442"/>
      <c r="AP132" s="442"/>
      <c r="AQ132" s="442"/>
      <c r="AR132" s="442"/>
      <c r="AS132" s="442"/>
      <c r="AT132" s="442"/>
      <c r="AU132" s="442"/>
      <c r="AV132" s="442"/>
      <c r="AW132" s="442"/>
      <c r="AX132" s="442"/>
      <c r="AY132" s="442"/>
      <c r="AZ132" s="442"/>
      <c r="BA132" s="442"/>
      <c r="BB132" s="442"/>
      <c r="BC132" s="442"/>
      <c r="BD132" s="442"/>
      <c r="BE132" s="442"/>
      <c r="BF132" s="442"/>
      <c r="BG132" s="442"/>
      <c r="BH132" s="442"/>
      <c r="BI132" s="442"/>
      <c r="BJ132" s="442"/>
      <c r="BK132" s="442"/>
      <c r="BL132" s="442"/>
      <c r="BM132" s="442"/>
      <c r="BN132" s="442"/>
      <c r="BO132" s="442"/>
      <c r="BP132" s="442"/>
      <c r="BQ132" s="442"/>
      <c r="BR132" s="442"/>
      <c r="BS132" s="442"/>
      <c r="BT132" s="442"/>
      <c r="BU132" s="442"/>
      <c r="BV132" s="442"/>
      <c r="BW132" s="442"/>
      <c r="BX132" s="442"/>
      <c r="BY132" s="442"/>
      <c r="BZ132" s="442"/>
      <c r="CA132" s="442"/>
      <c r="CB132" s="442"/>
      <c r="CC132" s="442"/>
      <c r="CD132" s="442"/>
      <c r="CE132" s="442"/>
      <c r="CF132" s="442"/>
      <c r="CG132" s="442"/>
      <c r="CH132" s="442"/>
      <c r="CI132" s="442"/>
      <c r="CJ132" s="442"/>
      <c r="CK132" s="442"/>
      <c r="CL132" s="442"/>
      <c r="CM132" s="442"/>
      <c r="CN132" s="442"/>
      <c r="CO132" s="442"/>
      <c r="CP132" s="442"/>
      <c r="CQ132" s="442"/>
      <c r="CR132" s="442"/>
      <c r="CS132" s="442"/>
      <c r="CT132" s="442"/>
      <c r="CU132" s="442"/>
    </row>
    <row r="133" spans="1:99" s="443" customFormat="1" ht="16.5" customHeight="1" x14ac:dyDescent="0.2">
      <c r="A133" s="429"/>
      <c r="B133" s="1516" t="s">
        <v>566</v>
      </c>
      <c r="C133" s="1516"/>
      <c r="D133" s="1540"/>
      <c r="E133" s="1540"/>
      <c r="F133" s="1540"/>
      <c r="G133" s="1540"/>
      <c r="H133" s="1540"/>
      <c r="I133" s="1540"/>
      <c r="J133" s="1540"/>
      <c r="K133" s="1540"/>
      <c r="L133" s="1540"/>
      <c r="M133" s="1540"/>
      <c r="N133" s="1540"/>
      <c r="O133" s="1540"/>
      <c r="P133" s="1540"/>
      <c r="Q133" s="1540"/>
      <c r="R133" s="1540"/>
      <c r="S133" s="1057">
        <f>D106</f>
        <v>0</v>
      </c>
      <c r="T133" s="351"/>
      <c r="U133" s="351"/>
      <c r="V133" s="439"/>
      <c r="W133" s="439"/>
      <c r="X133" s="439"/>
      <c r="Y133" s="439"/>
      <c r="Z133" s="439"/>
      <c r="AA133" s="439"/>
      <c r="AB133" s="439"/>
      <c r="AC133" s="439"/>
      <c r="AD133" s="439"/>
      <c r="AE133" s="439"/>
      <c r="AF133" s="442"/>
      <c r="AG133" s="442"/>
      <c r="AH133" s="442"/>
      <c r="AI133" s="442"/>
      <c r="AJ133" s="442"/>
      <c r="AK133" s="442"/>
      <c r="AL133" s="442"/>
      <c r="AM133" s="442"/>
      <c r="AN133" s="442"/>
      <c r="AO133" s="442"/>
      <c r="AP133" s="442"/>
      <c r="AQ133" s="442"/>
      <c r="AR133" s="442"/>
      <c r="AS133" s="442"/>
      <c r="AT133" s="442"/>
      <c r="AU133" s="442"/>
      <c r="AV133" s="442"/>
      <c r="AW133" s="442"/>
      <c r="AX133" s="442"/>
      <c r="AY133" s="442"/>
      <c r="AZ133" s="442"/>
      <c r="BA133" s="442"/>
      <c r="BB133" s="442"/>
      <c r="BC133" s="442"/>
      <c r="BD133" s="442"/>
      <c r="BE133" s="442"/>
      <c r="BF133" s="442"/>
      <c r="BG133" s="442"/>
      <c r="BH133" s="442"/>
      <c r="BI133" s="442"/>
      <c r="BJ133" s="442"/>
      <c r="BK133" s="442"/>
      <c r="BL133" s="442"/>
      <c r="BM133" s="442"/>
      <c r="BN133" s="442"/>
      <c r="BO133" s="442"/>
      <c r="BP133" s="442"/>
      <c r="BQ133" s="442"/>
      <c r="BR133" s="442"/>
      <c r="BS133" s="442"/>
      <c r="BT133" s="442"/>
      <c r="BU133" s="442"/>
      <c r="BV133" s="442"/>
      <c r="BW133" s="442"/>
      <c r="BX133" s="442"/>
      <c r="BY133" s="442"/>
      <c r="BZ133" s="442"/>
      <c r="CA133" s="442"/>
      <c r="CB133" s="442"/>
      <c r="CC133" s="442"/>
      <c r="CD133" s="442"/>
      <c r="CE133" s="442"/>
      <c r="CF133" s="442"/>
      <c r="CG133" s="442"/>
      <c r="CH133" s="442"/>
      <c r="CI133" s="442"/>
      <c r="CJ133" s="442"/>
      <c r="CK133" s="442"/>
      <c r="CL133" s="442"/>
      <c r="CM133" s="442"/>
      <c r="CN133" s="442"/>
      <c r="CO133" s="442"/>
      <c r="CP133" s="442"/>
      <c r="CQ133" s="442"/>
      <c r="CR133" s="442"/>
      <c r="CS133" s="442"/>
      <c r="CT133" s="442"/>
      <c r="CU133" s="442"/>
    </row>
    <row r="134" spans="1:99" s="443" customFormat="1" ht="16.5" customHeight="1" x14ac:dyDescent="0.2">
      <c r="A134" s="429"/>
      <c r="B134" s="1508" t="s">
        <v>567</v>
      </c>
      <c r="C134" s="1508"/>
      <c r="D134" s="1540"/>
      <c r="E134" s="1540"/>
      <c r="F134" s="1540"/>
      <c r="G134" s="1540"/>
      <c r="H134" s="1540"/>
      <c r="I134" s="1540"/>
      <c r="J134" s="1540"/>
      <c r="K134" s="1540"/>
      <c r="L134" s="1540"/>
      <c r="M134" s="1540"/>
      <c r="N134" s="1540"/>
      <c r="O134" s="1540"/>
      <c r="P134" s="1540"/>
      <c r="Q134" s="1540"/>
      <c r="R134" s="1540"/>
      <c r="S134" s="1057">
        <f>D107</f>
        <v>0</v>
      </c>
      <c r="T134" s="351"/>
      <c r="U134" s="351"/>
      <c r="V134" s="439"/>
      <c r="W134" s="439"/>
      <c r="X134" s="439"/>
      <c r="Y134" s="439"/>
      <c r="Z134" s="439"/>
      <c r="AA134" s="439"/>
      <c r="AB134" s="439"/>
      <c r="AC134" s="439"/>
      <c r="AD134" s="439"/>
      <c r="AE134" s="439"/>
      <c r="AF134" s="442"/>
      <c r="AG134" s="442"/>
      <c r="AH134" s="442"/>
      <c r="AI134" s="442"/>
      <c r="AJ134" s="442"/>
      <c r="AK134" s="442"/>
      <c r="AL134" s="442"/>
      <c r="AM134" s="442"/>
      <c r="AN134" s="442"/>
      <c r="AO134" s="442"/>
      <c r="AP134" s="442"/>
      <c r="AQ134" s="442"/>
      <c r="AR134" s="442"/>
      <c r="AS134" s="442"/>
      <c r="AT134" s="442"/>
      <c r="AU134" s="442"/>
      <c r="AV134" s="442"/>
      <c r="AW134" s="442"/>
      <c r="AX134" s="442"/>
      <c r="AY134" s="442"/>
      <c r="AZ134" s="442"/>
      <c r="BA134" s="442"/>
      <c r="BB134" s="442"/>
      <c r="BC134" s="442"/>
      <c r="BD134" s="442"/>
      <c r="BE134" s="442"/>
      <c r="BF134" s="442"/>
      <c r="BG134" s="442"/>
      <c r="BH134" s="442"/>
      <c r="BI134" s="442"/>
      <c r="BJ134" s="442"/>
      <c r="BK134" s="442"/>
      <c r="BL134" s="442"/>
      <c r="BM134" s="442"/>
      <c r="BN134" s="442"/>
      <c r="BO134" s="442"/>
      <c r="BP134" s="442"/>
      <c r="BQ134" s="442"/>
      <c r="BR134" s="442"/>
      <c r="BS134" s="442"/>
      <c r="BT134" s="442"/>
      <c r="BU134" s="442"/>
      <c r="BV134" s="442"/>
      <c r="BW134" s="442"/>
      <c r="BX134" s="442"/>
      <c r="BY134" s="442"/>
      <c r="BZ134" s="442"/>
      <c r="CA134" s="442"/>
      <c r="CB134" s="442"/>
      <c r="CC134" s="442"/>
      <c r="CD134" s="442"/>
      <c r="CE134" s="442"/>
      <c r="CF134" s="442"/>
      <c r="CG134" s="442"/>
      <c r="CH134" s="442"/>
      <c r="CI134" s="442"/>
      <c r="CJ134" s="442"/>
      <c r="CK134" s="442"/>
      <c r="CL134" s="442"/>
      <c r="CM134" s="442"/>
      <c r="CN134" s="442"/>
      <c r="CO134" s="442"/>
      <c r="CP134" s="442"/>
      <c r="CQ134" s="442"/>
      <c r="CR134" s="442"/>
      <c r="CS134" s="442"/>
      <c r="CT134" s="442"/>
      <c r="CU134" s="442"/>
    </row>
    <row r="135" spans="1:99" s="443" customFormat="1" ht="16.5" customHeight="1" x14ac:dyDescent="0.2">
      <c r="A135" s="429"/>
      <c r="B135" s="1508" t="s">
        <v>568</v>
      </c>
      <c r="C135" s="1508"/>
      <c r="D135" s="1540"/>
      <c r="E135" s="1540"/>
      <c r="F135" s="1540"/>
      <c r="G135" s="1540"/>
      <c r="H135" s="1540"/>
      <c r="I135" s="1540"/>
      <c r="J135" s="1540"/>
      <c r="K135" s="1540"/>
      <c r="L135" s="1540"/>
      <c r="M135" s="1540"/>
      <c r="N135" s="1540"/>
      <c r="O135" s="1540"/>
      <c r="P135" s="1540"/>
      <c r="Q135" s="1540"/>
      <c r="R135" s="1540"/>
      <c r="S135" s="1057">
        <f>D108</f>
        <v>0</v>
      </c>
      <c r="T135" s="351"/>
      <c r="U135" s="351"/>
      <c r="V135" s="439"/>
      <c r="W135" s="439"/>
      <c r="X135" s="439"/>
      <c r="Y135" s="439"/>
      <c r="Z135" s="439"/>
      <c r="AA135" s="439"/>
      <c r="AB135" s="439"/>
      <c r="AC135" s="439"/>
      <c r="AD135" s="439"/>
      <c r="AE135" s="439"/>
      <c r="AF135" s="442"/>
      <c r="AG135" s="442"/>
      <c r="AH135" s="442"/>
      <c r="AI135" s="442"/>
      <c r="AJ135" s="442"/>
      <c r="AK135" s="442"/>
      <c r="AL135" s="442"/>
      <c r="AM135" s="442"/>
      <c r="AN135" s="442"/>
      <c r="AO135" s="442"/>
      <c r="AP135" s="442"/>
      <c r="AQ135" s="442"/>
      <c r="AR135" s="442"/>
      <c r="AS135" s="442"/>
      <c r="AT135" s="442"/>
      <c r="AU135" s="442"/>
      <c r="AV135" s="442"/>
      <c r="AW135" s="442"/>
      <c r="AX135" s="442"/>
      <c r="AY135" s="442"/>
      <c r="AZ135" s="442"/>
      <c r="BA135" s="442"/>
      <c r="BB135" s="442"/>
      <c r="BC135" s="442"/>
      <c r="BD135" s="442"/>
      <c r="BE135" s="442"/>
      <c r="BF135" s="442"/>
      <c r="BG135" s="442"/>
      <c r="BH135" s="442"/>
      <c r="BI135" s="442"/>
      <c r="BJ135" s="442"/>
      <c r="BK135" s="442"/>
      <c r="BL135" s="442"/>
      <c r="BM135" s="442"/>
      <c r="BN135" s="442"/>
      <c r="BO135" s="442"/>
      <c r="BP135" s="442"/>
      <c r="BQ135" s="442"/>
      <c r="BR135" s="442"/>
      <c r="BS135" s="442"/>
      <c r="BT135" s="442"/>
      <c r="BU135" s="442"/>
      <c r="BV135" s="442"/>
      <c r="BW135" s="442"/>
      <c r="BX135" s="442"/>
      <c r="BY135" s="442"/>
      <c r="BZ135" s="442"/>
      <c r="CA135" s="442"/>
      <c r="CB135" s="442"/>
      <c r="CC135" s="442"/>
      <c r="CD135" s="442"/>
      <c r="CE135" s="442"/>
      <c r="CF135" s="442"/>
      <c r="CG135" s="442"/>
      <c r="CH135" s="442"/>
      <c r="CI135" s="442"/>
      <c r="CJ135" s="442"/>
      <c r="CK135" s="442"/>
      <c r="CL135" s="442"/>
      <c r="CM135" s="442"/>
      <c r="CN135" s="442"/>
      <c r="CO135" s="442"/>
      <c r="CP135" s="442"/>
      <c r="CQ135" s="442"/>
      <c r="CR135" s="442"/>
      <c r="CS135" s="442"/>
      <c r="CT135" s="442"/>
      <c r="CU135" s="442"/>
    </row>
    <row r="136" spans="1:99" s="443" customFormat="1" ht="16.5" customHeight="1" x14ac:dyDescent="0.2">
      <c r="A136" s="429"/>
      <c r="B136" s="1541" t="s">
        <v>534</v>
      </c>
      <c r="C136" s="1542"/>
      <c r="D136" s="1057">
        <f>SUM(D124,D129,D131)</f>
        <v>0</v>
      </c>
      <c r="E136" s="1057">
        <f t="shared" ref="E136:R136" si="20">SUM(E124,E129,E131)</f>
        <v>0</v>
      </c>
      <c r="F136" s="1057">
        <f t="shared" si="20"/>
        <v>0</v>
      </c>
      <c r="G136" s="1057">
        <f t="shared" si="20"/>
        <v>0</v>
      </c>
      <c r="H136" s="1057">
        <f t="shared" si="20"/>
        <v>0</v>
      </c>
      <c r="I136" s="1057">
        <f t="shared" si="20"/>
        <v>0</v>
      </c>
      <c r="J136" s="1057">
        <f t="shared" si="20"/>
        <v>0</v>
      </c>
      <c r="K136" s="1057">
        <f t="shared" si="20"/>
        <v>0</v>
      </c>
      <c r="L136" s="1057">
        <f t="shared" si="20"/>
        <v>0</v>
      </c>
      <c r="M136" s="1057">
        <f t="shared" si="20"/>
        <v>0</v>
      </c>
      <c r="N136" s="1057">
        <f t="shared" si="20"/>
        <v>0</v>
      </c>
      <c r="O136" s="1057">
        <f t="shared" si="20"/>
        <v>0</v>
      </c>
      <c r="P136" s="1057">
        <f t="shared" si="20"/>
        <v>0</v>
      </c>
      <c r="Q136" s="1057">
        <f t="shared" si="20"/>
        <v>0</v>
      </c>
      <c r="R136" s="1057">
        <f t="shared" si="20"/>
        <v>0</v>
      </c>
      <c r="S136" s="1057">
        <f>SUM(S124,S129,S131,S133,S134,S135)</f>
        <v>0</v>
      </c>
      <c r="T136" s="351"/>
      <c r="U136" s="351"/>
      <c r="V136" s="439"/>
      <c r="W136" s="439"/>
      <c r="X136" s="439"/>
      <c r="Y136" s="439"/>
      <c r="Z136" s="439"/>
      <c r="AA136" s="439"/>
      <c r="AB136" s="439"/>
      <c r="AC136" s="439"/>
      <c r="AD136" s="439"/>
      <c r="AE136" s="439"/>
      <c r="AF136" s="442"/>
      <c r="AG136" s="442"/>
      <c r="AH136" s="442"/>
      <c r="AI136" s="442"/>
      <c r="AJ136" s="442"/>
      <c r="AK136" s="442"/>
      <c r="AL136" s="442"/>
      <c r="AM136" s="442"/>
      <c r="AN136" s="442"/>
      <c r="AO136" s="442"/>
      <c r="AP136" s="442"/>
      <c r="AQ136" s="442"/>
      <c r="AR136" s="442"/>
      <c r="AS136" s="442"/>
      <c r="AT136" s="442"/>
      <c r="AU136" s="442"/>
      <c r="AV136" s="442"/>
      <c r="AW136" s="442"/>
      <c r="AX136" s="442"/>
      <c r="AY136" s="442"/>
      <c r="AZ136" s="442"/>
      <c r="BA136" s="442"/>
      <c r="BB136" s="442"/>
      <c r="BC136" s="442"/>
      <c r="BD136" s="442"/>
      <c r="BE136" s="442"/>
      <c r="BF136" s="442"/>
      <c r="BG136" s="442"/>
      <c r="BH136" s="442"/>
      <c r="BI136" s="442"/>
      <c r="BJ136" s="442"/>
      <c r="BK136" s="442"/>
      <c r="BL136" s="442"/>
      <c r="BM136" s="442"/>
      <c r="BN136" s="442"/>
      <c r="BO136" s="442"/>
      <c r="BP136" s="442"/>
      <c r="BQ136" s="442"/>
      <c r="BR136" s="442"/>
      <c r="BS136" s="442"/>
      <c r="BT136" s="442"/>
      <c r="BU136" s="442"/>
      <c r="BV136" s="442"/>
      <c r="BW136" s="442"/>
      <c r="BX136" s="442"/>
      <c r="BY136" s="442"/>
      <c r="BZ136" s="442"/>
      <c r="CA136" s="442"/>
      <c r="CB136" s="442"/>
      <c r="CC136" s="442"/>
      <c r="CD136" s="442"/>
      <c r="CE136" s="442"/>
      <c r="CF136" s="442"/>
      <c r="CG136" s="442"/>
      <c r="CH136" s="442"/>
      <c r="CI136" s="442"/>
      <c r="CJ136" s="442"/>
      <c r="CK136" s="442"/>
      <c r="CL136" s="442"/>
      <c r="CM136" s="442"/>
      <c r="CN136" s="442"/>
      <c r="CO136" s="442"/>
      <c r="CP136" s="442"/>
      <c r="CQ136" s="442"/>
      <c r="CR136" s="442"/>
      <c r="CS136" s="442"/>
      <c r="CT136" s="442"/>
      <c r="CU136" s="442"/>
    </row>
    <row r="137" spans="1:99" s="255" customFormat="1" ht="7.5" customHeight="1" x14ac:dyDescent="0.25">
      <c r="A137" s="254"/>
      <c r="B137" s="421"/>
      <c r="C137" s="421"/>
      <c r="D137" s="421"/>
      <c r="E137" s="421"/>
      <c r="F137" s="421"/>
      <c r="G137" s="421"/>
      <c r="H137" s="421"/>
      <c r="I137" s="421"/>
      <c r="J137" s="421"/>
      <c r="K137" s="422"/>
      <c r="L137" s="422"/>
      <c r="M137" s="422"/>
      <c r="N137" s="422"/>
      <c r="O137" s="422"/>
      <c r="P137" s="422"/>
      <c r="Q137" s="422"/>
      <c r="R137" s="422"/>
      <c r="S137" s="423"/>
      <c r="T137" s="254"/>
      <c r="U137" s="254"/>
    </row>
    <row r="138" spans="1:99" s="255" customFormat="1" ht="15" customHeight="1" x14ac:dyDescent="0.25">
      <c r="A138" s="254"/>
      <c r="B138" s="388" t="s">
        <v>535</v>
      </c>
      <c r="C138" s="421"/>
      <c r="D138" s="421"/>
      <c r="E138" s="421"/>
      <c r="F138" s="421"/>
      <c r="G138" s="421"/>
      <c r="H138" s="421"/>
      <c r="I138" s="421"/>
      <c r="J138" s="421"/>
      <c r="K138" s="422"/>
      <c r="L138" s="422"/>
      <c r="M138" s="422"/>
      <c r="N138" s="422"/>
      <c r="O138" s="422"/>
      <c r="P138" s="422"/>
      <c r="Q138" s="422"/>
      <c r="R138" s="422"/>
      <c r="S138" s="423"/>
      <c r="T138" s="254"/>
      <c r="U138" s="254"/>
    </row>
    <row r="139" spans="1:99" s="255" customFormat="1" ht="15" customHeight="1" x14ac:dyDescent="0.25">
      <c r="A139" s="254"/>
      <c r="B139" s="388"/>
      <c r="C139" s="421"/>
      <c r="D139" s="421"/>
      <c r="E139" s="421"/>
      <c r="F139" s="421"/>
      <c r="G139" s="421"/>
      <c r="H139" s="421"/>
      <c r="I139" s="421"/>
      <c r="J139" s="421"/>
      <c r="K139" s="422"/>
      <c r="L139" s="422"/>
      <c r="M139" s="422"/>
      <c r="N139" s="422"/>
      <c r="O139" s="422"/>
      <c r="P139" s="422"/>
      <c r="Q139" s="422"/>
      <c r="R139" s="422"/>
      <c r="S139" s="423"/>
      <c r="T139" s="254"/>
      <c r="U139" s="254"/>
    </row>
    <row r="140" spans="1:99" ht="15" customHeight="1" x14ac:dyDescent="0.25">
      <c r="A140" s="334"/>
      <c r="B140" s="430"/>
      <c r="C140" s="430"/>
      <c r="D140" s="430"/>
      <c r="E140" s="430"/>
      <c r="F140" s="430"/>
      <c r="G140" s="430"/>
      <c r="H140" s="430"/>
      <c r="I140" s="430"/>
      <c r="J140" s="430"/>
      <c r="K140" s="431"/>
      <c r="L140" s="431"/>
      <c r="M140" s="431"/>
      <c r="N140" s="431"/>
      <c r="O140" s="431"/>
      <c r="P140" s="431"/>
      <c r="Q140" s="431"/>
      <c r="R140" s="431"/>
      <c r="S140" s="432"/>
      <c r="T140" s="334"/>
      <c r="U140" s="334"/>
    </row>
    <row r="141" spans="1:99" s="255" customFormat="1" ht="15" customHeight="1" x14ac:dyDescent="0.2">
      <c r="A141" s="254"/>
      <c r="B141" s="1203" t="s">
        <v>573</v>
      </c>
      <c r="C141" s="352"/>
      <c r="D141" s="352"/>
      <c r="E141" s="352"/>
      <c r="F141" s="352"/>
      <c r="G141" s="352"/>
      <c r="H141" s="352"/>
      <c r="I141" s="352"/>
      <c r="J141" s="352"/>
      <c r="K141" s="352"/>
      <c r="L141" s="444"/>
      <c r="M141" s="444"/>
      <c r="N141" s="444"/>
      <c r="O141" s="444"/>
      <c r="P141" s="444"/>
      <c r="Q141" s="284"/>
      <c r="R141" s="284"/>
      <c r="S141" s="423"/>
      <c r="T141" s="254"/>
      <c r="U141" s="254"/>
    </row>
    <row r="142" spans="1:99" s="255" customFormat="1" ht="15" customHeight="1" x14ac:dyDescent="0.2">
      <c r="A142" s="254"/>
      <c r="B142" s="1569">
        <f>БКВ!B140</f>
        <v>0</v>
      </c>
      <c r="C142" s="1570"/>
      <c r="D142" s="1570"/>
      <c r="E142" s="1570"/>
      <c r="F142" s="1570"/>
      <c r="G142" s="1570"/>
      <c r="H142" s="1570"/>
      <c r="I142" s="1570"/>
      <c r="J142" s="1570"/>
      <c r="K142" s="1570"/>
      <c r="L142" s="1570"/>
      <c r="M142" s="1570"/>
      <c r="N142" s="1570"/>
      <c r="O142" s="1570"/>
      <c r="P142" s="1570"/>
      <c r="Q142" s="1570"/>
      <c r="R142" s="1571"/>
      <c r="S142" s="423"/>
      <c r="T142" s="254"/>
      <c r="U142" s="254"/>
    </row>
    <row r="143" spans="1:99" s="255" customFormat="1" ht="24" customHeight="1" x14ac:dyDescent="0.25">
      <c r="A143" s="393"/>
      <c r="B143" s="1572"/>
      <c r="C143" s="1573"/>
      <c r="D143" s="1573"/>
      <c r="E143" s="1573"/>
      <c r="F143" s="1573"/>
      <c r="G143" s="1573"/>
      <c r="H143" s="1573"/>
      <c r="I143" s="1573"/>
      <c r="J143" s="1573"/>
      <c r="K143" s="1573"/>
      <c r="L143" s="1573"/>
      <c r="M143" s="1573"/>
      <c r="N143" s="1573"/>
      <c r="O143" s="1573"/>
      <c r="P143" s="1573"/>
      <c r="Q143" s="1573"/>
      <c r="R143" s="1574"/>
      <c r="S143" s="293" t="str">
        <f>CONCATENATE(TEXT(500-LEN(B142), "#")," символов")</f>
        <v>499 символов</v>
      </c>
      <c r="T143" s="254"/>
      <c r="U143" s="254"/>
    </row>
    <row r="144" spans="1:99" s="255" customFormat="1" x14ac:dyDescent="0.2">
      <c r="A144" s="254"/>
      <c r="B144" s="254"/>
      <c r="C144" s="254"/>
      <c r="D144" s="254"/>
      <c r="E144" s="254"/>
      <c r="F144" s="254"/>
      <c r="G144" s="254"/>
      <c r="H144" s="254"/>
      <c r="I144" s="254"/>
      <c r="J144" s="254"/>
      <c r="K144" s="254"/>
      <c r="L144" s="254"/>
      <c r="M144" s="254"/>
      <c r="N144" s="254"/>
      <c r="O144" s="254"/>
      <c r="P144" s="254"/>
      <c r="Q144" s="254"/>
      <c r="R144" s="254"/>
      <c r="S144" s="254"/>
      <c r="T144" s="254"/>
      <c r="U144" s="254"/>
    </row>
    <row r="145" spans="1:24" s="226" customFormat="1" ht="24.75" customHeight="1" x14ac:dyDescent="0.2">
      <c r="A145" s="332"/>
      <c r="B145" s="332"/>
      <c r="C145" s="332"/>
      <c r="D145" s="332"/>
      <c r="E145" s="332"/>
      <c r="F145" s="332"/>
      <c r="G145" s="332"/>
      <c r="H145" s="332"/>
      <c r="I145" s="332"/>
      <c r="J145" s="332"/>
      <c r="K145" s="332"/>
      <c r="L145" s="332"/>
      <c r="M145" s="332"/>
      <c r="N145" s="332"/>
      <c r="O145" s="332"/>
      <c r="P145" s="332"/>
      <c r="Q145" s="1192" t="s">
        <v>1073</v>
      </c>
      <c r="R145" s="1192" t="s">
        <v>1074</v>
      </c>
      <c r="S145" s="1192" t="s">
        <v>1072</v>
      </c>
      <c r="T145" s="225"/>
      <c r="U145" s="999"/>
      <c r="V145" s="225"/>
      <c r="W145" s="225"/>
      <c r="X145" s="225"/>
    </row>
  </sheetData>
  <sheetProtection password="DDBE" sheet="1" objects="1" scenarios="1" formatCells="0" formatRows="0" insertRows="0" insertHyperlinks="0" deleteRows="0"/>
  <dataConsolidate/>
  <mergeCells count="105">
    <mergeCell ref="B133:C133"/>
    <mergeCell ref="D133:R135"/>
    <mergeCell ref="B134:C134"/>
    <mergeCell ref="B135:C135"/>
    <mergeCell ref="B136:C136"/>
    <mergeCell ref="B142:R143"/>
    <mergeCell ref="B128:C128"/>
    <mergeCell ref="B129:C129"/>
    <mergeCell ref="B130:C130"/>
    <mergeCell ref="D130:S130"/>
    <mergeCell ref="B131:C131"/>
    <mergeCell ref="B132:C132"/>
    <mergeCell ref="D132:S132"/>
    <mergeCell ref="B122:B123"/>
    <mergeCell ref="B124:C124"/>
    <mergeCell ref="B125:C125"/>
    <mergeCell ref="D125:S125"/>
    <mergeCell ref="B126:C126"/>
    <mergeCell ref="B127:C127"/>
    <mergeCell ref="B117:C117"/>
    <mergeCell ref="D117:S117"/>
    <mergeCell ref="B118:C118"/>
    <mergeCell ref="B119:C119"/>
    <mergeCell ref="B120:C120"/>
    <mergeCell ref="B121:C121"/>
    <mergeCell ref="B114:C116"/>
    <mergeCell ref="D114:S114"/>
    <mergeCell ref="D115:D116"/>
    <mergeCell ref="E115:E116"/>
    <mergeCell ref="F115:M115"/>
    <mergeCell ref="N115:R115"/>
    <mergeCell ref="S115:S116"/>
    <mergeCell ref="F97:M97"/>
    <mergeCell ref="N97:R97"/>
    <mergeCell ref="B105:C105"/>
    <mergeCell ref="B106:C106"/>
    <mergeCell ref="B107:C107"/>
    <mergeCell ref="B108:C108"/>
    <mergeCell ref="B85:C85"/>
    <mergeCell ref="B86:C86"/>
    <mergeCell ref="B87:C87"/>
    <mergeCell ref="B88:C88"/>
    <mergeCell ref="C97:D97"/>
    <mergeCell ref="E97:E98"/>
    <mergeCell ref="P82:Q83"/>
    <mergeCell ref="F83:J83"/>
    <mergeCell ref="K83:K84"/>
    <mergeCell ref="L83:L84"/>
    <mergeCell ref="M83:M84"/>
    <mergeCell ref="N83:N84"/>
    <mergeCell ref="O83:O84"/>
    <mergeCell ref="B76:C76"/>
    <mergeCell ref="B77:C77"/>
    <mergeCell ref="B78:C78"/>
    <mergeCell ref="B82:C84"/>
    <mergeCell ref="D82:E83"/>
    <mergeCell ref="F82:O82"/>
    <mergeCell ref="P73:Q74"/>
    <mergeCell ref="F74:J74"/>
    <mergeCell ref="K74:K75"/>
    <mergeCell ref="L74:L75"/>
    <mergeCell ref="M74:M75"/>
    <mergeCell ref="N74:N75"/>
    <mergeCell ref="O74:O75"/>
    <mergeCell ref="B67:C67"/>
    <mergeCell ref="B68:C68"/>
    <mergeCell ref="B69:C69"/>
    <mergeCell ref="B73:C75"/>
    <mergeCell ref="D73:E74"/>
    <mergeCell ref="F73:O73"/>
    <mergeCell ref="B49:C49"/>
    <mergeCell ref="B59:C59"/>
    <mergeCell ref="B60:C60"/>
    <mergeCell ref="B64:C64"/>
    <mergeCell ref="B65:C65"/>
    <mergeCell ref="B66:C66"/>
    <mergeCell ref="B44:C44"/>
    <mergeCell ref="B45:C45"/>
    <mergeCell ref="B46:C46"/>
    <mergeCell ref="B47:C47"/>
    <mergeCell ref="D47:S47"/>
    <mergeCell ref="B48:C48"/>
    <mergeCell ref="B38:C38"/>
    <mergeCell ref="B39:B40"/>
    <mergeCell ref="B41:C41"/>
    <mergeCell ref="B42:C42"/>
    <mergeCell ref="D42:S42"/>
    <mergeCell ref="B43:C43"/>
    <mergeCell ref="S32:S33"/>
    <mergeCell ref="B34:C34"/>
    <mergeCell ref="D34:S34"/>
    <mergeCell ref="B35:C35"/>
    <mergeCell ref="B36:C36"/>
    <mergeCell ref="B37:C37"/>
    <mergeCell ref="A1:N1"/>
    <mergeCell ref="B23:C25"/>
    <mergeCell ref="D23:S25"/>
    <mergeCell ref="B28:C28"/>
    <mergeCell ref="B31:C33"/>
    <mergeCell ref="D31:S31"/>
    <mergeCell ref="D32:D33"/>
    <mergeCell ref="E32:E33"/>
    <mergeCell ref="F32:M32"/>
    <mergeCell ref="N32:R32"/>
    <mergeCell ref="R1:T1"/>
  </mergeCells>
  <dataValidations xWindow="742" yWindow="395" count="26">
    <dataValidation allowBlank="1" showInputMessage="1" showErrorMessage="1" promptTitle="Covenant Key Sectors" prompt="are considered as the main sectors where local authorities can influence energy consumption and consequently reduce CO2 emissions." sqref="B139"/>
    <dataValidation allowBlank="1" showInputMessage="1" showErrorMessage="1" prompt="Коэффициенты выбросов – это коэффициенты, которые позволяют дать количественную оценку выбросов на единицу деятельности. Выберите клетку, соответствующую Вашему выбору коэффициента выбросов." sqref="B15"/>
    <dataValidation allowBlank="1" showInputMessage="1" showErrorMessage="1" prompt="Выбранная Вами единица отчетности по выбросам должна оставаться неизменной во всех кадастрах выбросов." sqref="B19"/>
    <dataValidation type="list" allowBlank="1" showInputMessage="1" showErrorMessage="1" sqref="D9">
      <formula1>MEIs</formula1>
    </dataValidation>
    <dataValidation allowBlank="1" showInputMessage="1" showErrorMessage="1" prompt="The table below will use the value inserted here to calculate your CO2 emissions. " sqref="D100"/>
    <dataValidation allowBlank="1" showInputMessage="1" showErrorMessage="1" prompt="Касается отраслей производства и строительства, не включенных в Схему торговли выбросами ЕС (ЕС-ETS)." sqref="C39 C122"/>
    <dataValidation allowBlank="1" showInputMessage="1" showErrorMessage="1" prompt="Обрабатывающая и строительная промышленность." sqref="B39:B40 B122:B123"/>
    <dataValidation allowBlank="1" showInputMessage="1" showErrorMessage="1" prompt="Общественное освещение, являющееся собственностью мэрии, либо которое регулирует мэрия (например, уличное освещение и светофоры). Немуниципальное общественное освещение входит в сектор «Третичные здания, оборудование/объекты»”." sqref="B38:C38"/>
    <dataValidation allowBlank="1" showInputMessage="1" showErrorMessage="1" prompt="Здания, которые в основном используются как жилые здания. В этот сектор входит также и социальное жилье." sqref="B37:C37 B120:C120"/>
    <dataValidation allowBlank="1" showInputMessage="1" showErrorMessage="1" prompt="Здания и объекты третичного сектора (сектор услуг), к примеру, офисы частных компаний, банков, коммерческих и розничных мероприятий, больниц и т.д." sqref="B36:C36 B119:C119"/>
    <dataValidation allowBlank="1" showInputMessage="1" showErrorMessage="1" prompt="Здания и объекты, являющиеся собственностью местных властей. Под объектами подразумеваются энергопотребляющие организации, которые не являются зданиями, например, водоочистные сооружения." sqref="B35:C35 B118:C118"/>
    <dataValidation allowBlank="1" showInputMessage="1" showErrorMessage="1" prompt="Промышленность, включенная в Схему торговли квотами ЕС (ЕС-ETS), если ПДУЭРК предусматривает действия в данных секторах промышленности." sqref="C40 C123"/>
    <dataValidation allowBlank="1" showInputMessage="1" showErrorMessage="1" prompt="Автобус, трамвай, метро, городской рельсовый транспорт и местные паромы, используемые в качестве пассажирского транспорта." sqref="B44:C44 B127:C127"/>
    <dataValidation allowBlank="1" showInputMessage="1" showErrorMessage="1" prompt="Транспортные средства, находящиеся во владении и используемые администрацией местных органов власти." sqref="B43:C43 B126:C126"/>
    <dataValidation allowBlank="1" showInputMessage="1" showErrorMessage="1" prompt="Здания, объекты и оборудование первичного сектора (сельское, лесное, рыбное хозяйство), например, теплицы, животноводческие комплексы, ирригация, сельскохозяйственное оборудование, рыболовные суда." sqref="B48:C48 B131:C131"/>
    <dataValidation allowBlank="1" showInputMessage="1" showErrorMessage="1" prompt="Основные сектора, в которых местные органы власти обладают возможностью повлиять на энергопотребление, и, как следствие, на снижение выбросов CO2." sqref="B51 B138"/>
    <dataValidation allowBlank="1" showInputMessage="1" showErrorMessage="1" prompt="Сертифицированная «зеленая» электроэнергия, закупленная местным органом власти. Зеленая электроэнергия, закупленная другими лицами (организациями), не должна учитываться здесь." sqref="B60:C60"/>
    <dataValidation allowBlank="1" showInputMessage="1" showErrorMessage="1" prompt="Коэффициент выбросов для электроэнергии, которая не производится на территории муниципалитета. Данный коэффициент отражает выброс от всех типов топлива, используемого станциями, поставляющими электроэнергию для национальной энергосистемы." sqref="C98"/>
    <dataValidation allowBlank="1" showInputMessage="1" showErrorMessage="1" prompt="Коэффициент выбросов от местного производства электроэнергии и/или закупки зеленой электроэнергии. Данный коэффициент используется для расчета выбросов от местного производства электроэнергии." sqref="D98"/>
    <dataValidation allowBlank="1" showInputMessage="1" showErrorMessage="1" prompt="Любой другой сектор, не связанный с энергетикой. В этой клетке могут указываться отрицательные цифры, если Вам необходимо представить отчет о сокращении выбросов, достигаемых путем, например, зеленой инфраструктуры." sqref="B108:C108 B135:C135"/>
    <dataValidation allowBlank="1" showInputMessage="1" showErrorMessage="1" prompt="Выбросы, не связанные с потреблением энергии, например, выбросы CH4 и N2O на водоочистных сооружениях." sqref="B107:C107 B134:C134"/>
    <dataValidation allowBlank="1" showInputMessage="1" showErrorMessage="1" prompt="Выбросы, не связанные с потреблением энергии, например, выбросы CH4 на свалках." sqref="B106:C106 B133:C133"/>
    <dataValidation allowBlank="1" showInputMessage="1" showErrorMessage="1" prompt="Общественное освещение, являющееся собственностью мэрии, либо которое регулирует мэрия (например, уличное освещение и светофоры). Немуниципальное общественное освещение входит в сектор «Третичные здания, оборудование/объекты»." sqref="B121:C121"/>
    <dataValidation allowBlank="1" showInputMessage="1" showErrorMessage="1" prompt="Коэффициенты выбросов для общего жизненного цикла каждого энергоносителя, включая не только выбросы ПГ, связанные непосредственно со сжиганием топлива, но и выбросы, связанные со всем циклом энергоснабжения, включая эксплуатацию, транспорт и обработку." sqref="E16"/>
    <dataValidation allowBlank="1" showInputMessage="1" showErrorMessage="1" prompt="Коэффициенты выбросов, установленные Межправительственной группой экспертов по изменению климата. Коэффициенты выбросов для сжигания топлива – базируются на содержании ууглерода в каждом виде топлива." sqref="E15"/>
    <dataValidation allowBlank="1" showInputMessage="1" showErrorMessage="1" prompt="Автодорожный, рельсовый и лодочный транспорт на территории местного органа власти, который относится к транспорту пассажиров и грузов, не указанному выше (например, частные пассажирские автомобили и грузовой транспорт)." sqref="B45:C45 B128:C128"/>
  </dataValidations>
  <hyperlinks>
    <hyperlink ref="S145" location="'Действия по смягчению'!A1" display="► ДЕЙСТВИЯ"/>
    <hyperlink ref="R145" location="МКВ2!A1" display="► МКВ2"/>
    <hyperlink ref="Q145" location="БКВ!A1" display="НАЗАД ◄"/>
    <hyperlink ref="F96" location="'Коэффициенты выбросов'!A1" display="Нажмите сюда для визуализации коэффициентов выбросов для топлив"/>
    <hyperlink ref="G96" location="EFs!A1" display="EFs!A1"/>
    <hyperlink ref="H96" location="EFs!A1" display="EFs!A1"/>
    <hyperlink ref="I96" location="EFs!A1" display="EFs!A1"/>
    <hyperlink ref="F96:L96" location="'Коэффициенты выбросов'!A1" display="Нажмите сюда для визуализации коэффициентов выбросов для топлив"/>
    <hyperlink ref="R1" location="'Главная страница'!A1" display="▲ ГЛАВНАЯ СТРАНИЦА"/>
  </hyperlinks>
  <printOptions horizontalCentered="1"/>
  <pageMargins left="0.59055118110236227" right="0.59055118110236227" top="0.59055118110236227" bottom="0.59055118110236227" header="0.51181102362204722" footer="0.51181102362204722"/>
  <pageSetup paperSize="8" scale="82" fitToHeight="0" orientation="landscape" horizontalDpi="300" verticalDpi="300" r:id="rId1"/>
  <headerFooter alignWithMargins="0"/>
  <rowBreaks count="3" manualBreakCount="3">
    <brk id="52" max="19" man="1"/>
    <brk id="91" max="19" man="1"/>
    <brk id="144"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932865" r:id="rId4" name="Check Box 1">
              <controlPr defaultSize="0" autoFill="0" autoLine="0" autoPict="0">
                <anchor moveWithCells="1">
                  <from>
                    <xdr:col>3</xdr:col>
                    <xdr:colOff>333375</xdr:colOff>
                    <xdr:row>14</xdr:row>
                    <xdr:rowOff>0</xdr:rowOff>
                  </from>
                  <to>
                    <xdr:col>3</xdr:col>
                    <xdr:colOff>638175</xdr:colOff>
                    <xdr:row>14</xdr:row>
                    <xdr:rowOff>219075</xdr:rowOff>
                  </to>
                </anchor>
              </controlPr>
            </control>
          </mc:Choice>
        </mc:AlternateContent>
        <mc:AlternateContent xmlns:mc="http://schemas.openxmlformats.org/markup-compatibility/2006">
          <mc:Choice Requires="x14">
            <control shapeId="932866" r:id="rId5" name="Check Box 2">
              <controlPr defaultSize="0" autoFill="0" autoLine="0" autoPict="0">
                <anchor moveWithCells="1">
                  <from>
                    <xdr:col>3</xdr:col>
                    <xdr:colOff>333375</xdr:colOff>
                    <xdr:row>15</xdr:row>
                    <xdr:rowOff>0</xdr:rowOff>
                  </from>
                  <to>
                    <xdr:col>3</xdr:col>
                    <xdr:colOff>638175</xdr:colOff>
                    <xdr:row>15</xdr:row>
                    <xdr:rowOff>219075</xdr:rowOff>
                  </to>
                </anchor>
              </controlPr>
            </control>
          </mc:Choice>
        </mc:AlternateContent>
        <mc:AlternateContent xmlns:mc="http://schemas.openxmlformats.org/markup-compatibility/2006">
          <mc:Choice Requires="x14">
            <control shapeId="932867" r:id="rId6" name="Check Box 3">
              <controlPr defaultSize="0" autoFill="0" autoLine="0" autoPict="0">
                <anchor moveWithCells="1">
                  <from>
                    <xdr:col>3</xdr:col>
                    <xdr:colOff>333375</xdr:colOff>
                    <xdr:row>18</xdr:row>
                    <xdr:rowOff>0</xdr:rowOff>
                  </from>
                  <to>
                    <xdr:col>3</xdr:col>
                    <xdr:colOff>638175</xdr:colOff>
                    <xdr:row>18</xdr:row>
                    <xdr:rowOff>219075</xdr:rowOff>
                  </to>
                </anchor>
              </controlPr>
            </control>
          </mc:Choice>
        </mc:AlternateContent>
        <mc:AlternateContent xmlns:mc="http://schemas.openxmlformats.org/markup-compatibility/2006">
          <mc:Choice Requires="x14">
            <control shapeId="932868" r:id="rId7" name="Check Box 4">
              <controlPr defaultSize="0" autoFill="0" autoLine="0" autoPict="0">
                <anchor moveWithCells="1">
                  <from>
                    <xdr:col>3</xdr:col>
                    <xdr:colOff>333375</xdr:colOff>
                    <xdr:row>19</xdr:row>
                    <xdr:rowOff>0</xdr:rowOff>
                  </from>
                  <to>
                    <xdr:col>3</xdr:col>
                    <xdr:colOff>638175</xdr:colOff>
                    <xdr:row>19</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97B42A"/>
    <pageSetUpPr autoPageBreaks="0" fitToPage="1"/>
  </sheetPr>
  <dimension ref="A1:CW145"/>
  <sheetViews>
    <sheetView showGridLines="0" zoomScaleNormal="100" zoomScaleSheetLayoutView="50" zoomScalePageLayoutView="50" workbookViewId="0">
      <pane ySplit="5" topLeftCell="A6" activePane="bottomLeft" state="frozen"/>
      <selection sqref="A1:V51"/>
      <selection pane="bottomLeft" sqref="A1:N1"/>
    </sheetView>
  </sheetViews>
  <sheetFormatPr defaultColWidth="10" defaultRowHeight="14.25" x14ac:dyDescent="0.2"/>
  <cols>
    <col min="1" max="1" width="2.875" style="362" customWidth="1"/>
    <col min="2" max="2" width="28.5" style="362" customWidth="1"/>
    <col min="3" max="3" width="21.375" style="362" customWidth="1"/>
    <col min="4" max="4" width="19.25" style="362" customWidth="1"/>
    <col min="5" max="5" width="17.75" style="362" customWidth="1"/>
    <col min="6" max="6" width="14.875" style="362" customWidth="1"/>
    <col min="7" max="7" width="12.25" style="362" customWidth="1"/>
    <col min="8" max="8" width="8.875" style="362" customWidth="1"/>
    <col min="9" max="9" width="8.375" style="362" customWidth="1"/>
    <col min="10" max="10" width="9.375" style="362" customWidth="1"/>
    <col min="11" max="11" width="7.5" style="362" customWidth="1"/>
    <col min="12" max="12" width="12.5" style="362" customWidth="1"/>
    <col min="13" max="13" width="13.25" style="362" customWidth="1"/>
    <col min="14" max="14" width="15.875" style="362" customWidth="1"/>
    <col min="15" max="15" width="11.875" style="362" customWidth="1"/>
    <col min="16" max="16" width="13.625" style="362" customWidth="1"/>
    <col min="17" max="17" width="15.5" style="362" customWidth="1"/>
    <col min="18" max="18" width="15.75" style="362" customWidth="1"/>
    <col min="19" max="19" width="11.375" style="362" customWidth="1"/>
    <col min="20" max="16384" width="10" style="362"/>
  </cols>
  <sheetData>
    <row r="1" spans="1:21" s="333" customFormat="1" ht="54" customHeight="1" x14ac:dyDescent="0.4">
      <c r="A1" s="1398" t="s">
        <v>574</v>
      </c>
      <c r="B1" s="1398"/>
      <c r="C1" s="1398"/>
      <c r="D1" s="1398"/>
      <c r="E1" s="1398"/>
      <c r="F1" s="1398"/>
      <c r="G1" s="1398"/>
      <c r="H1" s="1398"/>
      <c r="I1" s="1398"/>
      <c r="J1" s="1398"/>
      <c r="K1" s="1398"/>
      <c r="L1" s="1398"/>
      <c r="M1" s="1398"/>
      <c r="N1" s="1398"/>
      <c r="O1" s="332"/>
      <c r="P1" s="332"/>
      <c r="Q1" s="332"/>
      <c r="R1" s="332"/>
      <c r="S1" s="1496" t="s">
        <v>1070</v>
      </c>
      <c r="T1" s="1496"/>
      <c r="U1" s="1496"/>
    </row>
    <row r="2" spans="1:21" s="229" customFormat="1" ht="3.6" customHeight="1" x14ac:dyDescent="0.2">
      <c r="A2" s="227"/>
      <c r="B2" s="227"/>
      <c r="C2" s="227"/>
      <c r="D2" s="228"/>
      <c r="E2" s="228"/>
      <c r="F2" s="228"/>
      <c r="G2" s="228"/>
      <c r="H2" s="228"/>
      <c r="I2" s="228"/>
      <c r="J2" s="228"/>
      <c r="K2" s="228"/>
      <c r="L2" s="228"/>
      <c r="M2" s="228"/>
      <c r="N2" s="228"/>
      <c r="O2" s="228"/>
      <c r="P2" s="228"/>
      <c r="Q2" s="228"/>
      <c r="R2" s="228"/>
      <c r="S2" s="228"/>
      <c r="T2" s="228"/>
      <c r="U2" s="228"/>
    </row>
    <row r="3" spans="1:21" s="232" customFormat="1" ht="6.75" customHeight="1" x14ac:dyDescent="0.2">
      <c r="A3" s="230"/>
      <c r="B3" s="230"/>
      <c r="C3" s="230"/>
      <c r="D3" s="231"/>
      <c r="E3" s="231"/>
      <c r="F3" s="231"/>
      <c r="G3" s="231"/>
      <c r="H3" s="231"/>
      <c r="I3" s="231"/>
      <c r="J3" s="231"/>
      <c r="K3" s="231"/>
      <c r="L3" s="231"/>
      <c r="M3" s="231"/>
      <c r="N3" s="231"/>
      <c r="O3" s="231"/>
      <c r="P3" s="231"/>
      <c r="Q3" s="231"/>
      <c r="R3" s="231"/>
      <c r="S3" s="231"/>
      <c r="T3" s="231"/>
      <c r="U3" s="231"/>
    </row>
    <row r="4" spans="1:21" s="235" customFormat="1" ht="5.25" customHeight="1" x14ac:dyDescent="0.2">
      <c r="A4" s="233"/>
      <c r="B4" s="233"/>
      <c r="C4" s="233"/>
      <c r="D4" s="234"/>
      <c r="E4" s="234"/>
      <c r="F4" s="234"/>
      <c r="G4" s="234"/>
      <c r="H4" s="234"/>
      <c r="I4" s="234"/>
      <c r="J4" s="234"/>
      <c r="K4" s="234"/>
      <c r="L4" s="234"/>
      <c r="M4" s="234"/>
      <c r="N4" s="234"/>
      <c r="O4" s="234"/>
      <c r="P4" s="234"/>
      <c r="Q4" s="234"/>
      <c r="R4" s="234"/>
      <c r="S4" s="234"/>
      <c r="T4" s="234"/>
      <c r="U4" s="234"/>
    </row>
    <row r="5" spans="1:21" s="238" customFormat="1" ht="3.75" customHeight="1" x14ac:dyDescent="0.2">
      <c r="A5" s="236"/>
      <c r="B5" s="237"/>
      <c r="C5" s="237"/>
      <c r="D5" s="237"/>
      <c r="E5" s="237"/>
      <c r="F5" s="237"/>
      <c r="G5" s="237"/>
      <c r="H5" s="237"/>
      <c r="I5" s="237"/>
      <c r="J5" s="237"/>
      <c r="K5" s="237"/>
      <c r="L5" s="237"/>
      <c r="M5" s="237"/>
      <c r="N5" s="237"/>
      <c r="O5" s="237"/>
      <c r="P5" s="237"/>
      <c r="Q5" s="237"/>
      <c r="R5" s="237"/>
      <c r="S5" s="237"/>
    </row>
    <row r="6" spans="1:21" s="241" customFormat="1" ht="21" customHeight="1" x14ac:dyDescent="0.2">
      <c r="A6" s="240" t="s">
        <v>574</v>
      </c>
      <c r="B6" s="240"/>
      <c r="C6" s="240"/>
      <c r="D6" s="240"/>
      <c r="E6" s="240"/>
      <c r="F6" s="240"/>
      <c r="G6" s="240"/>
      <c r="H6" s="240"/>
      <c r="I6" s="240"/>
      <c r="J6" s="240"/>
      <c r="K6" s="240"/>
      <c r="L6" s="240"/>
      <c r="M6" s="240"/>
      <c r="N6" s="240"/>
      <c r="O6" s="240"/>
      <c r="P6" s="240"/>
      <c r="Q6" s="240"/>
      <c r="R6" s="240"/>
    </row>
    <row r="7" spans="1:21" s="446" customFormat="1" ht="21" customHeight="1" x14ac:dyDescent="0.4">
      <c r="A7" s="1205" t="s">
        <v>1078</v>
      </c>
      <c r="B7" s="445"/>
      <c r="C7" s="445"/>
      <c r="D7" s="445"/>
      <c r="E7" s="445"/>
      <c r="F7" s="445"/>
      <c r="G7" s="445"/>
      <c r="H7" s="445"/>
      <c r="I7" s="445"/>
      <c r="J7" s="445"/>
      <c r="K7" s="445"/>
      <c r="L7" s="445"/>
      <c r="M7" s="445"/>
      <c r="N7" s="445"/>
      <c r="O7" s="445"/>
      <c r="P7" s="445"/>
      <c r="Q7" s="445"/>
      <c r="R7" s="445"/>
    </row>
    <row r="8" spans="1:21" s="248" customFormat="1" ht="18.75" customHeight="1" x14ac:dyDescent="0.2">
      <c r="B8" s="335"/>
      <c r="C8" s="335"/>
      <c r="D8" s="335"/>
      <c r="E8" s="335"/>
      <c r="F8" s="335"/>
      <c r="G8" s="335"/>
      <c r="H8" s="335"/>
      <c r="I8" s="335"/>
      <c r="J8" s="335"/>
      <c r="K8" s="335"/>
      <c r="L8" s="335"/>
      <c r="M8" s="335"/>
      <c r="N8" s="335"/>
      <c r="O8" s="335"/>
      <c r="P8" s="335"/>
      <c r="Q8" s="335"/>
      <c r="R8" s="335"/>
    </row>
    <row r="9" spans="1:21" s="244" customFormat="1" ht="18" customHeight="1" x14ac:dyDescent="0.2">
      <c r="A9" s="251" t="s">
        <v>53</v>
      </c>
      <c r="B9" s="248" t="s">
        <v>494</v>
      </c>
      <c r="D9" s="341" t="s">
        <v>102</v>
      </c>
      <c r="K9" s="336"/>
      <c r="L9" s="336"/>
    </row>
    <row r="10" spans="1:21" s="244" customFormat="1" ht="18" customHeight="1" x14ac:dyDescent="0.2">
      <c r="A10" s="251"/>
      <c r="B10" s="248"/>
      <c r="D10" s="305"/>
      <c r="E10" s="305"/>
      <c r="K10" s="336"/>
      <c r="L10" s="336"/>
    </row>
    <row r="11" spans="1:21" s="255" customFormat="1" ht="18" customHeight="1" x14ac:dyDescent="0.2">
      <c r="A11" s="337"/>
      <c r="B11" s="338"/>
      <c r="C11" s="254"/>
      <c r="D11" s="296"/>
      <c r="E11" s="296"/>
      <c r="F11" s="254"/>
      <c r="G11" s="254"/>
      <c r="H11" s="254"/>
      <c r="I11" s="254"/>
      <c r="J11" s="254"/>
      <c r="K11" s="339"/>
      <c r="L11" s="339"/>
      <c r="M11" s="254"/>
      <c r="N11" s="254"/>
      <c r="O11" s="254"/>
      <c r="P11" s="254"/>
      <c r="Q11" s="254"/>
      <c r="R11" s="254"/>
      <c r="S11" s="254"/>
      <c r="T11" s="254"/>
      <c r="U11" s="254"/>
    </row>
    <row r="12" spans="1:21" s="255" customFormat="1" ht="18" customHeight="1" x14ac:dyDescent="0.2">
      <c r="A12" s="340" t="s">
        <v>54</v>
      </c>
      <c r="B12" s="253" t="s">
        <v>495</v>
      </c>
      <c r="C12" s="254"/>
      <c r="D12" s="341"/>
      <c r="E12" s="296"/>
      <c r="F12" s="254"/>
      <c r="G12" s="254"/>
      <c r="H12" s="254"/>
      <c r="I12" s="254"/>
      <c r="J12" s="254"/>
      <c r="K12" s="339"/>
      <c r="L12" s="339"/>
      <c r="M12" s="254"/>
      <c r="N12" s="254"/>
      <c r="O12" s="254"/>
      <c r="P12" s="254"/>
      <c r="Q12" s="254"/>
      <c r="R12" s="254"/>
      <c r="S12" s="254"/>
      <c r="T12" s="254"/>
      <c r="U12" s="254"/>
    </row>
    <row r="13" spans="1:21" s="255" customFormat="1" ht="18" customHeight="1" x14ac:dyDescent="0.2">
      <c r="A13" s="254"/>
      <c r="B13" s="254"/>
      <c r="C13" s="254"/>
      <c r="D13" s="254"/>
      <c r="E13" s="296"/>
      <c r="F13" s="254"/>
      <c r="G13" s="254"/>
      <c r="H13" s="254"/>
      <c r="I13" s="254"/>
      <c r="J13" s="254"/>
      <c r="K13" s="339"/>
      <c r="L13" s="339"/>
      <c r="M13" s="254"/>
      <c r="N13" s="254"/>
      <c r="O13" s="254"/>
      <c r="P13" s="254"/>
      <c r="Q13" s="254"/>
      <c r="R13" s="254"/>
      <c r="S13" s="254"/>
      <c r="T13" s="254"/>
      <c r="U13" s="254"/>
    </row>
    <row r="14" spans="1:21" s="246" customFormat="1" ht="18" customHeight="1" x14ac:dyDescent="0.2">
      <c r="A14" s="342"/>
      <c r="B14" s="343"/>
      <c r="C14" s="244"/>
      <c r="D14" s="344"/>
      <c r="E14" s="244"/>
      <c r="F14" s="343"/>
      <c r="G14" s="343"/>
      <c r="H14" s="343"/>
      <c r="I14" s="343"/>
      <c r="J14" s="244"/>
      <c r="K14" s="336"/>
      <c r="L14" s="336"/>
      <c r="M14" s="244"/>
      <c r="N14" s="244"/>
      <c r="O14" s="244"/>
      <c r="P14" s="244"/>
      <c r="Q14" s="244"/>
      <c r="R14" s="244"/>
      <c r="S14" s="244"/>
      <c r="T14" s="244"/>
      <c r="U14" s="244"/>
    </row>
    <row r="15" spans="1:21" s="246" customFormat="1" ht="18" customHeight="1" x14ac:dyDescent="0.2">
      <c r="A15" s="251" t="s">
        <v>55</v>
      </c>
      <c r="B15" s="842" t="s">
        <v>575</v>
      </c>
      <c r="C15" s="244"/>
      <c r="D15" s="345"/>
      <c r="E15" s="1357" t="s">
        <v>497</v>
      </c>
      <c r="F15" s="305"/>
      <c r="G15" s="248"/>
      <c r="H15" s="336"/>
      <c r="I15" s="346"/>
      <c r="J15" s="244"/>
      <c r="K15" s="336"/>
      <c r="L15" s="336"/>
      <c r="M15" s="244"/>
      <c r="N15" s="244"/>
      <c r="O15" s="244"/>
      <c r="P15" s="244"/>
      <c r="Q15" s="244"/>
      <c r="R15" s="244"/>
      <c r="S15" s="244"/>
      <c r="T15" s="244"/>
      <c r="U15" s="244"/>
    </row>
    <row r="16" spans="1:21" s="246" customFormat="1" ht="18" customHeight="1" x14ac:dyDescent="0.2">
      <c r="A16" s="342"/>
      <c r="B16" s="347" t="s">
        <v>94</v>
      </c>
      <c r="C16" s="244"/>
      <c r="D16" s="345"/>
      <c r="E16" s="1357" t="s">
        <v>498</v>
      </c>
      <c r="F16" s="244"/>
      <c r="G16" s="248"/>
      <c r="H16" s="248" t="s">
        <v>94</v>
      </c>
      <c r="I16" s="248"/>
      <c r="J16" s="248"/>
      <c r="K16" s="248"/>
      <c r="L16" s="248"/>
      <c r="M16" s="248"/>
      <c r="N16" s="248"/>
      <c r="O16" s="248"/>
      <c r="P16" s="244"/>
      <c r="Q16" s="244"/>
      <c r="R16" s="244"/>
      <c r="S16" s="244"/>
      <c r="T16" s="244"/>
      <c r="U16" s="244"/>
    </row>
    <row r="17" spans="1:101" s="246" customFormat="1" ht="18" customHeight="1" x14ac:dyDescent="0.2">
      <c r="A17" s="342"/>
      <c r="B17" s="347"/>
      <c r="C17" s="244"/>
      <c r="D17" s="244"/>
      <c r="E17" s="248"/>
      <c r="F17" s="244"/>
      <c r="G17" s="248"/>
      <c r="H17" s="248"/>
      <c r="I17" s="248"/>
      <c r="J17" s="248"/>
      <c r="K17" s="248"/>
      <c r="L17" s="248"/>
      <c r="M17" s="248"/>
      <c r="N17" s="248"/>
      <c r="O17" s="248"/>
      <c r="P17" s="244"/>
      <c r="Q17" s="244"/>
      <c r="R17" s="244"/>
      <c r="S17" s="244"/>
      <c r="T17" s="244"/>
      <c r="U17" s="244"/>
    </row>
    <row r="18" spans="1:101" s="255" customFormat="1" ht="18" customHeight="1" x14ac:dyDescent="0.2">
      <c r="A18" s="348"/>
      <c r="B18" s="349"/>
      <c r="C18" s="254"/>
      <c r="D18" s="254"/>
      <c r="E18" s="296"/>
      <c r="F18" s="253"/>
      <c r="G18" s="253"/>
      <c r="H18" s="253"/>
      <c r="I18" s="253"/>
      <c r="J18" s="253"/>
      <c r="K18" s="253"/>
      <c r="L18" s="253"/>
      <c r="M18" s="350"/>
      <c r="N18" s="350"/>
      <c r="O18" s="350"/>
      <c r="P18" s="350"/>
      <c r="Q18" s="350"/>
      <c r="R18" s="350"/>
      <c r="S18" s="254"/>
      <c r="T18" s="254"/>
      <c r="U18" s="254"/>
    </row>
    <row r="19" spans="1:101" s="255" customFormat="1" ht="18" customHeight="1" x14ac:dyDescent="0.2">
      <c r="A19" s="340" t="s">
        <v>56</v>
      </c>
      <c r="B19" s="843" t="s">
        <v>499</v>
      </c>
      <c r="C19" s="254"/>
      <c r="D19" s="351"/>
      <c r="E19" s="253" t="s">
        <v>577</v>
      </c>
      <c r="F19" s="296"/>
      <c r="G19" s="352"/>
      <c r="H19" s="352"/>
      <c r="I19" s="352"/>
      <c r="J19" s="352"/>
      <c r="K19" s="352"/>
      <c r="L19" s="352"/>
      <c r="M19" s="350"/>
      <c r="N19" s="350"/>
      <c r="O19" s="350"/>
      <c r="P19" s="350"/>
      <c r="Q19" s="350"/>
      <c r="R19" s="350"/>
      <c r="S19" s="254"/>
      <c r="T19" s="254"/>
      <c r="U19" s="254"/>
    </row>
    <row r="20" spans="1:101" s="255" customFormat="1" ht="18" customHeight="1" x14ac:dyDescent="0.2">
      <c r="A20" s="353"/>
      <c r="B20" s="354"/>
      <c r="C20" s="254"/>
      <c r="D20" s="351"/>
      <c r="E20" s="253" t="s">
        <v>591</v>
      </c>
      <c r="F20" s="254"/>
      <c r="G20" s="253"/>
      <c r="H20" s="253"/>
      <c r="I20" s="253"/>
      <c r="J20" s="253"/>
      <c r="K20" s="253"/>
      <c r="L20" s="253"/>
      <c r="M20" s="355"/>
      <c r="N20" s="355"/>
      <c r="O20" s="355"/>
      <c r="P20" s="355"/>
      <c r="Q20" s="355"/>
      <c r="R20" s="355"/>
      <c r="S20" s="254"/>
      <c r="T20" s="254"/>
      <c r="U20" s="254"/>
    </row>
    <row r="21" spans="1:101" s="255" customFormat="1" ht="18" customHeight="1" x14ac:dyDescent="0.2">
      <c r="A21" s="353"/>
      <c r="B21" s="356"/>
      <c r="C21" s="254"/>
      <c r="D21" s="254"/>
      <c r="E21" s="254"/>
      <c r="F21" s="254"/>
      <c r="G21" s="253"/>
      <c r="H21" s="253"/>
      <c r="I21" s="253"/>
      <c r="J21" s="253"/>
      <c r="K21" s="253"/>
      <c r="L21" s="253"/>
      <c r="M21" s="355"/>
      <c r="N21" s="355"/>
      <c r="O21" s="355"/>
      <c r="P21" s="355"/>
      <c r="Q21" s="355"/>
      <c r="R21" s="355"/>
      <c r="S21" s="254"/>
      <c r="T21" s="254"/>
      <c r="U21" s="254"/>
    </row>
    <row r="22" spans="1:101" s="246" customFormat="1" ht="18" customHeight="1" x14ac:dyDescent="0.2">
      <c r="A22" s="248"/>
      <c r="B22" s="357"/>
      <c r="C22" s="244"/>
      <c r="D22" s="244"/>
      <c r="E22" s="305"/>
      <c r="F22" s="273"/>
      <c r="G22" s="273"/>
      <c r="H22" s="273"/>
      <c r="I22" s="273"/>
      <c r="J22" s="273"/>
      <c r="K22" s="273"/>
      <c r="L22" s="273"/>
      <c r="M22" s="244"/>
      <c r="N22" s="244"/>
      <c r="O22" s="244"/>
      <c r="P22" s="244"/>
      <c r="Q22" s="244"/>
      <c r="R22" s="244"/>
      <c r="S22" s="244"/>
      <c r="T22" s="244"/>
      <c r="U22" s="244"/>
    </row>
    <row r="23" spans="1:101" s="246" customFormat="1" ht="18" customHeight="1" x14ac:dyDescent="0.2">
      <c r="A23" s="620" t="s">
        <v>106</v>
      </c>
      <c r="B23" s="1510" t="s">
        <v>501</v>
      </c>
      <c r="C23" s="1511"/>
      <c r="D23" s="1551">
        <f>МКВ1!D23:S25</f>
        <v>0</v>
      </c>
      <c r="E23" s="1552"/>
      <c r="F23" s="1552"/>
      <c r="G23" s="1552"/>
      <c r="H23" s="1552"/>
      <c r="I23" s="1552"/>
      <c r="J23" s="1552"/>
      <c r="K23" s="1552"/>
      <c r="L23" s="1552"/>
      <c r="M23" s="1552"/>
      <c r="N23" s="1552"/>
      <c r="O23" s="1552"/>
      <c r="P23" s="1552"/>
      <c r="Q23" s="1552"/>
      <c r="R23" s="1552"/>
      <c r="S23" s="1553"/>
      <c r="T23" s="244"/>
      <c r="U23" s="244"/>
    </row>
    <row r="24" spans="1:101" s="246" customFormat="1" ht="18" customHeight="1" x14ac:dyDescent="0.2">
      <c r="A24" s="248"/>
      <c r="B24" s="1510"/>
      <c r="C24" s="1511"/>
      <c r="D24" s="1554"/>
      <c r="E24" s="1555"/>
      <c r="F24" s="1555"/>
      <c r="G24" s="1555"/>
      <c r="H24" s="1555"/>
      <c r="I24" s="1555"/>
      <c r="J24" s="1555"/>
      <c r="K24" s="1555"/>
      <c r="L24" s="1555"/>
      <c r="M24" s="1555"/>
      <c r="N24" s="1555"/>
      <c r="O24" s="1555"/>
      <c r="P24" s="1555"/>
      <c r="Q24" s="1555"/>
      <c r="R24" s="1555"/>
      <c r="S24" s="1556"/>
      <c r="T24" s="244"/>
      <c r="U24" s="244"/>
    </row>
    <row r="25" spans="1:101" s="246" customFormat="1" ht="18" customHeight="1" x14ac:dyDescent="0.2">
      <c r="A25" s="248"/>
      <c r="B25" s="1510"/>
      <c r="C25" s="1511"/>
      <c r="D25" s="1557"/>
      <c r="E25" s="1558"/>
      <c r="F25" s="1558"/>
      <c r="G25" s="1558"/>
      <c r="H25" s="1558"/>
      <c r="I25" s="1558"/>
      <c r="J25" s="1558"/>
      <c r="K25" s="1558"/>
      <c r="L25" s="1558"/>
      <c r="M25" s="1558"/>
      <c r="N25" s="1558"/>
      <c r="O25" s="1558"/>
      <c r="P25" s="1558"/>
      <c r="Q25" s="1558"/>
      <c r="R25" s="1558"/>
      <c r="S25" s="1559"/>
      <c r="T25" s="250" t="str">
        <f>CONCATENATE(TEXT(1000-LEN(D23), "#")," символов")</f>
        <v>999 символов</v>
      </c>
      <c r="U25" s="244"/>
    </row>
    <row r="26" spans="1:101" s="246" customFormat="1" ht="18" customHeight="1" x14ac:dyDescent="0.2">
      <c r="A26" s="248"/>
      <c r="B26" s="343"/>
      <c r="C26" s="244"/>
      <c r="D26" s="273"/>
      <c r="E26" s="273"/>
      <c r="F26" s="273"/>
      <c r="G26" s="273"/>
      <c r="H26" s="273"/>
      <c r="I26" s="273"/>
      <c r="J26" s="273"/>
      <c r="K26" s="273"/>
      <c r="L26" s="244"/>
      <c r="M26" s="244"/>
      <c r="N26" s="244"/>
      <c r="O26" s="244"/>
      <c r="P26" s="244"/>
      <c r="Q26" s="244"/>
      <c r="R26" s="244"/>
      <c r="S26" s="244"/>
      <c r="T26" s="244"/>
      <c r="U26" s="244"/>
    </row>
    <row r="27" spans="1:101" ht="18" customHeight="1" x14ac:dyDescent="0.2">
      <c r="A27" s="359"/>
      <c r="B27" s="360"/>
      <c r="C27" s="334"/>
      <c r="D27" s="361"/>
      <c r="E27" s="361"/>
      <c r="F27" s="361"/>
      <c r="G27" s="361"/>
      <c r="H27" s="361"/>
      <c r="I27" s="361"/>
      <c r="J27" s="361"/>
      <c r="K27" s="361"/>
      <c r="L27" s="334"/>
      <c r="M27" s="334"/>
      <c r="N27" s="334"/>
      <c r="O27" s="334"/>
      <c r="P27" s="334"/>
      <c r="Q27" s="334"/>
      <c r="R27" s="334"/>
      <c r="S27" s="334"/>
      <c r="T27" s="334"/>
      <c r="U27" s="334"/>
    </row>
    <row r="28" spans="1:101" s="366" customFormat="1" ht="18" customHeight="1" x14ac:dyDescent="0.2">
      <c r="A28" s="248"/>
      <c r="B28" s="1512" t="s">
        <v>578</v>
      </c>
      <c r="C28" s="1512"/>
      <c r="D28" s="363"/>
      <c r="E28" s="363"/>
      <c r="F28" s="363"/>
      <c r="G28" s="363"/>
      <c r="H28" s="364"/>
      <c r="I28" s="364"/>
      <c r="J28" s="365"/>
      <c r="K28" s="365"/>
      <c r="L28" s="364"/>
      <c r="M28" s="364"/>
      <c r="N28" s="364"/>
      <c r="O28" s="248"/>
      <c r="P28" s="248"/>
      <c r="Q28" s="248"/>
      <c r="R28" s="248"/>
      <c r="S28" s="248"/>
      <c r="T28" s="248"/>
      <c r="U28" s="248"/>
    </row>
    <row r="29" spans="1:101" s="371" customFormat="1" ht="18" customHeight="1" x14ac:dyDescent="0.2">
      <c r="A29" s="253"/>
      <c r="B29" s="367"/>
      <c r="C29" s="367"/>
      <c r="D29" s="368"/>
      <c r="E29" s="368"/>
      <c r="F29" s="368"/>
      <c r="G29" s="368"/>
      <c r="H29" s="369"/>
      <c r="I29" s="369"/>
      <c r="J29" s="370"/>
      <c r="K29" s="370"/>
      <c r="L29" s="369"/>
      <c r="M29" s="369"/>
      <c r="N29" s="369"/>
      <c r="O29" s="253"/>
      <c r="P29" s="253"/>
      <c r="Q29" s="253"/>
      <c r="R29" s="253"/>
      <c r="S29" s="253"/>
      <c r="T29" s="253"/>
      <c r="U29" s="253"/>
    </row>
    <row r="30" spans="1:101" s="255" customFormat="1" ht="18" customHeight="1" x14ac:dyDescent="0.2">
      <c r="A30" s="254"/>
      <c r="B30" s="1204" t="s">
        <v>1075</v>
      </c>
      <c r="C30" s="254"/>
      <c r="D30" s="254"/>
      <c r="E30" s="254"/>
      <c r="F30" s="254"/>
      <c r="G30" s="254"/>
      <c r="H30" s="254"/>
      <c r="I30" s="254"/>
      <c r="J30" s="254"/>
      <c r="K30" s="254"/>
      <c r="L30" s="254"/>
      <c r="M30" s="254"/>
      <c r="N30" s="254"/>
      <c r="O30" s="254"/>
      <c r="P30" s="254"/>
      <c r="Q30" s="254"/>
      <c r="R30" s="254"/>
      <c r="S30" s="254"/>
      <c r="T30" s="254"/>
      <c r="U30" s="254"/>
    </row>
    <row r="31" spans="1:101" s="375" customFormat="1" ht="17.25" customHeight="1" x14ac:dyDescent="0.2">
      <c r="A31" s="372"/>
      <c r="B31" s="1518" t="s">
        <v>503</v>
      </c>
      <c r="C31" s="1560"/>
      <c r="D31" s="1425" t="s">
        <v>579</v>
      </c>
      <c r="E31" s="1425"/>
      <c r="F31" s="1425"/>
      <c r="G31" s="1425"/>
      <c r="H31" s="1425"/>
      <c r="I31" s="1425"/>
      <c r="J31" s="1425"/>
      <c r="K31" s="1425"/>
      <c r="L31" s="1425"/>
      <c r="M31" s="1425"/>
      <c r="N31" s="1425"/>
      <c r="O31" s="1425"/>
      <c r="P31" s="1425"/>
      <c r="Q31" s="1425"/>
      <c r="R31" s="1425"/>
      <c r="S31" s="1425"/>
      <c r="T31" s="373"/>
      <c r="U31" s="373"/>
      <c r="V31" s="373"/>
      <c r="W31" s="373"/>
      <c r="X31" s="373"/>
      <c r="Y31" s="373"/>
      <c r="Z31" s="373"/>
      <c r="AA31" s="373"/>
      <c r="AB31" s="373"/>
      <c r="AC31" s="373"/>
      <c r="AD31" s="373"/>
      <c r="AE31" s="373"/>
      <c r="AF31" s="373"/>
      <c r="AG31" s="373"/>
      <c r="AH31" s="373"/>
      <c r="AI31" s="373"/>
      <c r="AJ31" s="374"/>
      <c r="AK31" s="374"/>
      <c r="AL31" s="374"/>
      <c r="AM31" s="374"/>
      <c r="AN31" s="374"/>
      <c r="AO31" s="374"/>
      <c r="AP31" s="374"/>
      <c r="AQ31" s="374"/>
      <c r="AR31" s="374"/>
      <c r="AS31" s="374"/>
      <c r="AT31" s="374"/>
      <c r="AU31" s="374"/>
      <c r="AV31" s="374"/>
      <c r="AW31" s="374"/>
      <c r="AX31" s="374"/>
      <c r="AY31" s="374"/>
      <c r="AZ31" s="374"/>
      <c r="BA31" s="374"/>
      <c r="BB31" s="374"/>
      <c r="BC31" s="374"/>
      <c r="BD31" s="374"/>
      <c r="BE31" s="374"/>
      <c r="BF31" s="374"/>
      <c r="BG31" s="374"/>
      <c r="BH31" s="374"/>
      <c r="BI31" s="374"/>
      <c r="BJ31" s="374"/>
      <c r="BK31" s="374"/>
      <c r="BL31" s="374"/>
      <c r="BM31" s="374"/>
      <c r="BN31" s="374"/>
      <c r="BO31" s="374"/>
      <c r="BP31" s="374"/>
      <c r="BQ31" s="374"/>
      <c r="BR31" s="374"/>
      <c r="BS31" s="374"/>
      <c r="BT31" s="374"/>
      <c r="BU31" s="374"/>
      <c r="BV31" s="374"/>
      <c r="BW31" s="374"/>
      <c r="BX31" s="374"/>
      <c r="BY31" s="374"/>
      <c r="BZ31" s="374"/>
      <c r="CA31" s="374"/>
      <c r="CB31" s="374"/>
      <c r="CC31" s="374"/>
      <c r="CD31" s="374"/>
      <c r="CE31" s="374"/>
      <c r="CF31" s="374"/>
      <c r="CG31" s="374"/>
      <c r="CH31" s="374"/>
      <c r="CI31" s="374"/>
      <c r="CJ31" s="374"/>
      <c r="CK31" s="374"/>
      <c r="CL31" s="374"/>
      <c r="CM31" s="374"/>
      <c r="CN31" s="374"/>
      <c r="CO31" s="374"/>
      <c r="CP31" s="374"/>
      <c r="CQ31" s="374"/>
      <c r="CR31" s="374"/>
      <c r="CS31" s="374"/>
      <c r="CT31" s="374"/>
      <c r="CU31" s="374"/>
      <c r="CV31" s="374"/>
      <c r="CW31" s="374"/>
    </row>
    <row r="32" spans="1:101" s="379" customFormat="1" ht="13.5" customHeight="1" x14ac:dyDescent="0.2">
      <c r="A32" s="376"/>
      <c r="B32" s="1518"/>
      <c r="C32" s="1560"/>
      <c r="D32" s="1425" t="s">
        <v>504</v>
      </c>
      <c r="E32" s="1425" t="s">
        <v>505</v>
      </c>
      <c r="F32" s="1518" t="s">
        <v>554</v>
      </c>
      <c r="G32" s="1518"/>
      <c r="H32" s="1518"/>
      <c r="I32" s="1518"/>
      <c r="J32" s="1518"/>
      <c r="K32" s="1518"/>
      <c r="L32" s="1518"/>
      <c r="M32" s="1518"/>
      <c r="N32" s="1518" t="s">
        <v>507</v>
      </c>
      <c r="O32" s="1518"/>
      <c r="P32" s="1518"/>
      <c r="Q32" s="1518"/>
      <c r="R32" s="1518"/>
      <c r="S32" s="1518" t="s">
        <v>581</v>
      </c>
      <c r="T32" s="377"/>
      <c r="U32" s="377"/>
      <c r="V32" s="377"/>
      <c r="W32" s="377"/>
      <c r="X32" s="377"/>
      <c r="Y32" s="377"/>
      <c r="Z32" s="377"/>
      <c r="AA32" s="377"/>
      <c r="AB32" s="377"/>
      <c r="AC32" s="377"/>
      <c r="AD32" s="377"/>
      <c r="AE32" s="377"/>
      <c r="AF32" s="377"/>
      <c r="AG32" s="377"/>
      <c r="AH32" s="377"/>
      <c r="AI32" s="377"/>
      <c r="AJ32" s="378"/>
      <c r="AK32" s="378"/>
      <c r="AL32" s="378"/>
      <c r="AM32" s="378"/>
      <c r="AN32" s="378"/>
      <c r="AO32" s="378"/>
      <c r="AP32" s="378"/>
      <c r="AQ32" s="378"/>
      <c r="AR32" s="378"/>
      <c r="AS32" s="378"/>
      <c r="AT32" s="378"/>
      <c r="AU32" s="378"/>
      <c r="AV32" s="378"/>
      <c r="AW32" s="378"/>
      <c r="AX32" s="378"/>
      <c r="AY32" s="378"/>
      <c r="AZ32" s="378"/>
      <c r="BA32" s="378"/>
      <c r="BB32" s="378"/>
      <c r="BC32" s="378"/>
      <c r="BD32" s="378"/>
      <c r="BE32" s="378"/>
      <c r="BF32" s="378"/>
      <c r="BG32" s="378"/>
      <c r="BH32" s="378"/>
      <c r="BI32" s="378"/>
      <c r="BJ32" s="378"/>
      <c r="BK32" s="378"/>
      <c r="BL32" s="378"/>
      <c r="BM32" s="378"/>
      <c r="BN32" s="378"/>
      <c r="BO32" s="378"/>
      <c r="BP32" s="378"/>
      <c r="BQ32" s="378"/>
      <c r="BR32" s="378"/>
      <c r="BS32" s="378"/>
      <c r="BT32" s="378"/>
      <c r="BU32" s="378"/>
      <c r="BV32" s="378"/>
      <c r="BW32" s="378"/>
      <c r="BX32" s="378"/>
      <c r="BY32" s="378"/>
      <c r="BZ32" s="378"/>
      <c r="CA32" s="378"/>
      <c r="CB32" s="378"/>
      <c r="CC32" s="378"/>
      <c r="CD32" s="378"/>
      <c r="CE32" s="378"/>
      <c r="CF32" s="378"/>
      <c r="CG32" s="378"/>
      <c r="CH32" s="378"/>
      <c r="CI32" s="378"/>
      <c r="CJ32" s="378"/>
      <c r="CK32" s="378"/>
      <c r="CL32" s="378"/>
      <c r="CM32" s="378"/>
      <c r="CN32" s="378"/>
      <c r="CO32" s="378"/>
      <c r="CP32" s="378"/>
      <c r="CQ32" s="378"/>
      <c r="CR32" s="378"/>
      <c r="CS32" s="378"/>
      <c r="CT32" s="378"/>
      <c r="CU32" s="378"/>
      <c r="CV32" s="378"/>
      <c r="CW32" s="378"/>
    </row>
    <row r="33" spans="1:101" s="379" customFormat="1" ht="52.5" customHeight="1" x14ac:dyDescent="0.2">
      <c r="A33" s="376"/>
      <c r="B33" s="1518"/>
      <c r="C33" s="1560"/>
      <c r="D33" s="1425"/>
      <c r="E33" s="1425"/>
      <c r="F33" s="1199" t="s">
        <v>508</v>
      </c>
      <c r="G33" s="1199" t="s">
        <v>509</v>
      </c>
      <c r="H33" s="1199" t="s">
        <v>510</v>
      </c>
      <c r="I33" s="1199" t="s">
        <v>511</v>
      </c>
      <c r="J33" s="1200" t="s">
        <v>563</v>
      </c>
      <c r="K33" s="1200" t="s">
        <v>512</v>
      </c>
      <c r="L33" s="1200" t="s">
        <v>513</v>
      </c>
      <c r="M33" s="1199" t="s">
        <v>514</v>
      </c>
      <c r="N33" s="1199" t="s">
        <v>515</v>
      </c>
      <c r="O33" s="1199" t="s">
        <v>516</v>
      </c>
      <c r="P33" s="1199" t="s">
        <v>517</v>
      </c>
      <c r="Q33" s="1199" t="s">
        <v>518</v>
      </c>
      <c r="R33" s="1199" t="s">
        <v>519</v>
      </c>
      <c r="S33" s="1518"/>
      <c r="T33" s="380"/>
      <c r="U33" s="377"/>
      <c r="V33" s="377"/>
      <c r="W33" s="377"/>
      <c r="X33" s="377"/>
      <c r="Y33" s="377"/>
      <c r="Z33" s="377"/>
      <c r="AA33" s="377"/>
      <c r="AB33" s="377"/>
      <c r="AC33" s="377"/>
      <c r="AD33" s="377"/>
      <c r="AE33" s="377"/>
      <c r="AF33" s="377"/>
      <c r="AG33" s="377"/>
      <c r="AH33" s="377"/>
      <c r="AI33" s="377"/>
      <c r="AJ33" s="378"/>
      <c r="AK33" s="378"/>
      <c r="AL33" s="378"/>
      <c r="AM33" s="378"/>
      <c r="AN33" s="378"/>
      <c r="AO33" s="378"/>
      <c r="AP33" s="378"/>
      <c r="AQ33" s="378"/>
      <c r="AR33" s="378"/>
      <c r="AS33" s="378"/>
      <c r="AT33" s="378"/>
      <c r="AU33" s="378"/>
      <c r="AV33" s="378"/>
      <c r="AW33" s="378"/>
      <c r="AX33" s="378"/>
      <c r="AY33" s="378"/>
      <c r="AZ33" s="378"/>
      <c r="BA33" s="378"/>
      <c r="BB33" s="378"/>
      <c r="BC33" s="378"/>
      <c r="BD33" s="378"/>
      <c r="BE33" s="378"/>
      <c r="BF33" s="378"/>
      <c r="BG33" s="378"/>
      <c r="BH33" s="378"/>
      <c r="BI33" s="378"/>
      <c r="BJ33" s="378"/>
      <c r="BK33" s="378"/>
      <c r="BL33" s="378"/>
      <c r="BM33" s="378"/>
      <c r="BN33" s="378"/>
      <c r="BO33" s="378"/>
      <c r="BP33" s="378"/>
      <c r="BQ33" s="378"/>
      <c r="BR33" s="378"/>
      <c r="BS33" s="378"/>
      <c r="BT33" s="378"/>
      <c r="BU33" s="378"/>
      <c r="BV33" s="378"/>
      <c r="BW33" s="378"/>
      <c r="BX33" s="378"/>
      <c r="BY33" s="378"/>
      <c r="BZ33" s="378"/>
      <c r="CA33" s="378"/>
      <c r="CB33" s="378"/>
      <c r="CC33" s="378"/>
      <c r="CD33" s="378"/>
      <c r="CE33" s="378"/>
      <c r="CF33" s="378"/>
      <c r="CG33" s="378"/>
      <c r="CH33" s="378"/>
      <c r="CI33" s="378"/>
      <c r="CJ33" s="378"/>
      <c r="CK33" s="378"/>
      <c r="CL33" s="378"/>
      <c r="CM33" s="378"/>
      <c r="CN33" s="378"/>
      <c r="CO33" s="378"/>
      <c r="CP33" s="378"/>
      <c r="CQ33" s="378"/>
      <c r="CR33" s="378"/>
      <c r="CS33" s="378"/>
      <c r="CT33" s="378"/>
      <c r="CU33" s="378"/>
      <c r="CV33" s="378"/>
      <c r="CW33" s="378"/>
    </row>
    <row r="34" spans="1:101" s="379" customFormat="1" ht="16.5" customHeight="1" x14ac:dyDescent="0.2">
      <c r="A34" s="376"/>
      <c r="B34" s="1514" t="s">
        <v>520</v>
      </c>
      <c r="C34" s="1514"/>
      <c r="D34" s="1507" t="s">
        <v>94</v>
      </c>
      <c r="E34" s="1507"/>
      <c r="F34" s="1507"/>
      <c r="G34" s="1507"/>
      <c r="H34" s="1507"/>
      <c r="I34" s="1507"/>
      <c r="J34" s="1507"/>
      <c r="K34" s="1507"/>
      <c r="L34" s="1507"/>
      <c r="M34" s="1507"/>
      <c r="N34" s="1507"/>
      <c r="O34" s="1507"/>
      <c r="P34" s="1507"/>
      <c r="Q34" s="1507"/>
      <c r="R34" s="1507"/>
      <c r="S34" s="1507"/>
      <c r="T34" s="380"/>
      <c r="U34" s="377"/>
      <c r="V34" s="377"/>
      <c r="W34" s="377"/>
      <c r="X34" s="377"/>
      <c r="Y34" s="377"/>
      <c r="Z34" s="377"/>
      <c r="AA34" s="377"/>
      <c r="AB34" s="377"/>
      <c r="AC34" s="377"/>
      <c r="AD34" s="377"/>
      <c r="AE34" s="377"/>
      <c r="AF34" s="377"/>
      <c r="AG34" s="377"/>
      <c r="AH34" s="377"/>
      <c r="AI34" s="377"/>
      <c r="AJ34" s="378"/>
      <c r="AK34" s="378"/>
      <c r="AL34" s="378"/>
      <c r="AM34" s="378"/>
      <c r="AN34" s="378"/>
      <c r="AO34" s="378"/>
      <c r="AP34" s="378"/>
      <c r="AQ34" s="378"/>
      <c r="AR34" s="378"/>
      <c r="AS34" s="378"/>
      <c r="AT34" s="378"/>
      <c r="AU34" s="378"/>
      <c r="AV34" s="378"/>
      <c r="AW34" s="378"/>
      <c r="AX34" s="378"/>
      <c r="AY34" s="378"/>
      <c r="AZ34" s="378"/>
      <c r="BA34" s="378"/>
      <c r="BB34" s="378"/>
      <c r="BC34" s="378"/>
      <c r="BD34" s="378"/>
      <c r="BE34" s="378"/>
      <c r="BF34" s="378"/>
      <c r="BG34" s="378"/>
      <c r="BH34" s="378"/>
      <c r="BI34" s="378"/>
      <c r="BJ34" s="378"/>
      <c r="BK34" s="378"/>
      <c r="BL34" s="378"/>
      <c r="BM34" s="378"/>
      <c r="BN34" s="378"/>
      <c r="BO34" s="378"/>
      <c r="BP34" s="378"/>
      <c r="BQ34" s="378"/>
      <c r="BR34" s="378"/>
      <c r="BS34" s="378"/>
      <c r="BT34" s="378"/>
      <c r="BU34" s="378"/>
      <c r="BV34" s="378"/>
      <c r="BW34" s="378"/>
      <c r="BX34" s="378"/>
      <c r="BY34" s="378"/>
      <c r="BZ34" s="378"/>
      <c r="CA34" s="378"/>
      <c r="CB34" s="378"/>
      <c r="CC34" s="378"/>
      <c r="CD34" s="378"/>
      <c r="CE34" s="378"/>
      <c r="CF34" s="378"/>
      <c r="CG34" s="378"/>
      <c r="CH34" s="378"/>
      <c r="CI34" s="378"/>
      <c r="CJ34" s="378"/>
      <c r="CK34" s="378"/>
      <c r="CL34" s="378"/>
      <c r="CM34" s="378"/>
      <c r="CN34" s="378"/>
      <c r="CO34" s="378"/>
      <c r="CP34" s="378"/>
      <c r="CQ34" s="378"/>
      <c r="CR34" s="378"/>
      <c r="CS34" s="378"/>
      <c r="CT34" s="378"/>
      <c r="CU34" s="378"/>
      <c r="CV34" s="378"/>
      <c r="CW34" s="378"/>
    </row>
    <row r="35" spans="1:101" s="379" customFormat="1" ht="17.100000000000001" customHeight="1" x14ac:dyDescent="0.2">
      <c r="A35" s="376"/>
      <c r="B35" s="1508" t="s">
        <v>521</v>
      </c>
      <c r="C35" s="1508"/>
      <c r="D35" s="381"/>
      <c r="E35" s="381"/>
      <c r="F35" s="381"/>
      <c r="G35" s="381"/>
      <c r="H35" s="381"/>
      <c r="I35" s="381"/>
      <c r="J35" s="381"/>
      <c r="K35" s="381"/>
      <c r="L35" s="381"/>
      <c r="M35" s="381"/>
      <c r="N35" s="381"/>
      <c r="O35" s="381"/>
      <c r="P35" s="381"/>
      <c r="Q35" s="381"/>
      <c r="R35" s="381"/>
      <c r="S35" s="382">
        <f t="shared" ref="S35:S40" si="0">SUM(D35:R35)</f>
        <v>0</v>
      </c>
      <c r="T35" s="380"/>
      <c r="U35" s="377"/>
      <c r="V35" s="377"/>
      <c r="W35" s="377"/>
      <c r="X35" s="377"/>
      <c r="Y35" s="377"/>
      <c r="Z35" s="377"/>
      <c r="AA35" s="377"/>
      <c r="AB35" s="377"/>
      <c r="AC35" s="377"/>
      <c r="AD35" s="377"/>
      <c r="AE35" s="377"/>
      <c r="AF35" s="377"/>
      <c r="AG35" s="377"/>
      <c r="AH35" s="377"/>
      <c r="AI35" s="377"/>
      <c r="AJ35" s="378"/>
      <c r="AK35" s="378"/>
      <c r="AL35" s="378"/>
      <c r="AM35" s="378"/>
      <c r="AN35" s="378"/>
      <c r="AO35" s="378"/>
      <c r="AP35" s="378"/>
      <c r="AQ35" s="378"/>
      <c r="AR35" s="378"/>
      <c r="AS35" s="378"/>
      <c r="AT35" s="378"/>
      <c r="AU35" s="378"/>
      <c r="AV35" s="378"/>
      <c r="AW35" s="378"/>
      <c r="AX35" s="378"/>
      <c r="AY35" s="378"/>
      <c r="AZ35" s="378"/>
      <c r="BA35" s="378"/>
      <c r="BB35" s="378"/>
      <c r="BC35" s="378"/>
      <c r="BD35" s="378"/>
      <c r="BE35" s="378"/>
      <c r="BF35" s="378"/>
      <c r="BG35" s="378"/>
      <c r="BH35" s="378"/>
      <c r="BI35" s="378"/>
      <c r="BJ35" s="378"/>
      <c r="BK35" s="378"/>
      <c r="BL35" s="378"/>
      <c r="BM35" s="378"/>
      <c r="BN35" s="378"/>
      <c r="BO35" s="378"/>
      <c r="BP35" s="378"/>
      <c r="BQ35" s="378"/>
      <c r="BR35" s="378"/>
      <c r="BS35" s="378"/>
      <c r="BT35" s="378"/>
      <c r="BU35" s="378"/>
      <c r="BV35" s="378"/>
      <c r="BW35" s="378"/>
      <c r="BX35" s="378"/>
      <c r="BY35" s="378"/>
      <c r="BZ35" s="378"/>
      <c r="CA35" s="378"/>
      <c r="CB35" s="378"/>
      <c r="CC35" s="378"/>
      <c r="CD35" s="378"/>
      <c r="CE35" s="378"/>
      <c r="CF35" s="378"/>
      <c r="CG35" s="378"/>
      <c r="CH35" s="378"/>
      <c r="CI35" s="378"/>
      <c r="CJ35" s="378"/>
      <c r="CK35" s="378"/>
      <c r="CL35" s="378"/>
      <c r="CM35" s="378"/>
      <c r="CN35" s="378"/>
      <c r="CO35" s="378"/>
      <c r="CP35" s="378"/>
      <c r="CQ35" s="378"/>
      <c r="CR35" s="378"/>
      <c r="CS35" s="378"/>
      <c r="CT35" s="378"/>
      <c r="CU35" s="378"/>
      <c r="CV35" s="378"/>
      <c r="CW35" s="378"/>
    </row>
    <row r="36" spans="1:101" s="379" customFormat="1" ht="17.100000000000001" customHeight="1" x14ac:dyDescent="0.2">
      <c r="A36" s="376"/>
      <c r="B36" s="1509" t="s">
        <v>522</v>
      </c>
      <c r="C36" s="1509"/>
      <c r="D36" s="381"/>
      <c r="E36" s="381"/>
      <c r="F36" s="381"/>
      <c r="G36" s="381"/>
      <c r="H36" s="381"/>
      <c r="I36" s="381"/>
      <c r="J36" s="381"/>
      <c r="K36" s="381"/>
      <c r="L36" s="381"/>
      <c r="M36" s="381"/>
      <c r="N36" s="381"/>
      <c r="O36" s="381"/>
      <c r="P36" s="381"/>
      <c r="Q36" s="381"/>
      <c r="R36" s="381"/>
      <c r="S36" s="382">
        <f t="shared" si="0"/>
        <v>0</v>
      </c>
      <c r="T36" s="380"/>
      <c r="U36" s="377"/>
      <c r="V36" s="377"/>
      <c r="W36" s="377"/>
      <c r="X36" s="377"/>
      <c r="Y36" s="377"/>
      <c r="Z36" s="377"/>
      <c r="AA36" s="377"/>
      <c r="AB36" s="377"/>
      <c r="AC36" s="377"/>
      <c r="AD36" s="377"/>
      <c r="AE36" s="377"/>
      <c r="AF36" s="377"/>
      <c r="AG36" s="377"/>
      <c r="AH36" s="377"/>
      <c r="AI36" s="377"/>
      <c r="AJ36" s="378"/>
      <c r="AK36" s="378"/>
      <c r="AL36" s="378"/>
      <c r="AM36" s="378"/>
      <c r="AN36" s="378"/>
      <c r="AO36" s="378"/>
      <c r="AP36" s="378"/>
      <c r="AQ36" s="378"/>
      <c r="AR36" s="378"/>
      <c r="AS36" s="378"/>
      <c r="AT36" s="378"/>
      <c r="AU36" s="378"/>
      <c r="AV36" s="378"/>
      <c r="AW36" s="378"/>
      <c r="AX36" s="378"/>
      <c r="AY36" s="378"/>
      <c r="AZ36" s="378"/>
      <c r="BA36" s="378"/>
      <c r="BB36" s="378"/>
      <c r="BC36" s="378"/>
      <c r="BD36" s="378"/>
      <c r="BE36" s="378"/>
      <c r="BF36" s="378"/>
      <c r="BG36" s="378"/>
      <c r="BH36" s="378"/>
      <c r="BI36" s="378"/>
      <c r="BJ36" s="378"/>
      <c r="BK36" s="378"/>
      <c r="BL36" s="378"/>
      <c r="BM36" s="378"/>
      <c r="BN36" s="378"/>
      <c r="BO36" s="378"/>
      <c r="BP36" s="378"/>
      <c r="BQ36" s="378"/>
      <c r="BR36" s="378"/>
      <c r="BS36" s="378"/>
      <c r="BT36" s="378"/>
      <c r="BU36" s="378"/>
      <c r="BV36" s="378"/>
      <c r="BW36" s="378"/>
      <c r="BX36" s="378"/>
      <c r="BY36" s="378"/>
      <c r="BZ36" s="378"/>
      <c r="CA36" s="378"/>
      <c r="CB36" s="378"/>
      <c r="CC36" s="378"/>
      <c r="CD36" s="378"/>
      <c r="CE36" s="378"/>
      <c r="CF36" s="378"/>
      <c r="CG36" s="378"/>
      <c r="CH36" s="378"/>
      <c r="CI36" s="378"/>
      <c r="CJ36" s="378"/>
      <c r="CK36" s="378"/>
      <c r="CL36" s="378"/>
      <c r="CM36" s="378"/>
      <c r="CN36" s="378"/>
      <c r="CO36" s="378"/>
      <c r="CP36" s="378"/>
      <c r="CQ36" s="378"/>
      <c r="CR36" s="378"/>
      <c r="CS36" s="378"/>
      <c r="CT36" s="378"/>
      <c r="CU36" s="378"/>
      <c r="CV36" s="378"/>
      <c r="CW36" s="378"/>
    </row>
    <row r="37" spans="1:101" s="379" customFormat="1" ht="17.100000000000001" customHeight="1" x14ac:dyDescent="0.2">
      <c r="A37" s="376"/>
      <c r="B37" s="1508" t="s">
        <v>523</v>
      </c>
      <c r="C37" s="1508"/>
      <c r="D37" s="381"/>
      <c r="E37" s="381"/>
      <c r="F37" s="381"/>
      <c r="G37" s="381"/>
      <c r="H37" s="381"/>
      <c r="I37" s="381"/>
      <c r="J37" s="381"/>
      <c r="K37" s="381"/>
      <c r="L37" s="381"/>
      <c r="M37" s="381"/>
      <c r="N37" s="381"/>
      <c r="O37" s="381"/>
      <c r="P37" s="381"/>
      <c r="Q37" s="381"/>
      <c r="R37" s="381"/>
      <c r="S37" s="382">
        <f t="shared" si="0"/>
        <v>0</v>
      </c>
      <c r="T37" s="380"/>
      <c r="U37" s="377"/>
      <c r="V37" s="377"/>
      <c r="W37" s="377"/>
      <c r="X37" s="377"/>
      <c r="Y37" s="377"/>
      <c r="Z37" s="377"/>
      <c r="AA37" s="377"/>
      <c r="AB37" s="377"/>
      <c r="AC37" s="377"/>
      <c r="AD37" s="377"/>
      <c r="AE37" s="377"/>
      <c r="AF37" s="377"/>
      <c r="AG37" s="377"/>
      <c r="AH37" s="377"/>
      <c r="AI37" s="377"/>
      <c r="AJ37" s="378"/>
      <c r="AK37" s="378"/>
      <c r="AL37" s="378"/>
      <c r="AM37" s="378"/>
      <c r="AN37" s="378"/>
      <c r="AO37" s="378"/>
      <c r="AP37" s="378"/>
      <c r="AQ37" s="378"/>
      <c r="AR37" s="378"/>
      <c r="AS37" s="378"/>
      <c r="AT37" s="378"/>
      <c r="AU37" s="378"/>
      <c r="AV37" s="378"/>
      <c r="AW37" s="378"/>
      <c r="AX37" s="378"/>
      <c r="AY37" s="378"/>
      <c r="AZ37" s="378"/>
      <c r="BA37" s="378"/>
      <c r="BB37" s="378"/>
      <c r="BC37" s="378"/>
      <c r="BD37" s="378"/>
      <c r="BE37" s="378"/>
      <c r="BF37" s="378"/>
      <c r="BG37" s="378"/>
      <c r="BH37" s="378"/>
      <c r="BI37" s="378"/>
      <c r="BJ37" s="378"/>
      <c r="BK37" s="378"/>
      <c r="BL37" s="378"/>
      <c r="BM37" s="378"/>
      <c r="BN37" s="378"/>
      <c r="BO37" s="378"/>
      <c r="BP37" s="378"/>
      <c r="BQ37" s="378"/>
      <c r="BR37" s="378"/>
      <c r="BS37" s="378"/>
      <c r="BT37" s="378"/>
      <c r="BU37" s="378"/>
      <c r="BV37" s="378"/>
      <c r="BW37" s="378"/>
      <c r="BX37" s="378"/>
      <c r="BY37" s="378"/>
      <c r="BZ37" s="378"/>
      <c r="CA37" s="378"/>
      <c r="CB37" s="378"/>
      <c r="CC37" s="378"/>
      <c r="CD37" s="378"/>
      <c r="CE37" s="378"/>
      <c r="CF37" s="378"/>
      <c r="CG37" s="378"/>
      <c r="CH37" s="378"/>
      <c r="CI37" s="378"/>
      <c r="CJ37" s="378"/>
      <c r="CK37" s="378"/>
      <c r="CL37" s="378"/>
      <c r="CM37" s="378"/>
      <c r="CN37" s="378"/>
      <c r="CO37" s="378"/>
      <c r="CP37" s="378"/>
      <c r="CQ37" s="378"/>
      <c r="CR37" s="378"/>
      <c r="CS37" s="378"/>
      <c r="CT37" s="378"/>
      <c r="CU37" s="378"/>
      <c r="CV37" s="378"/>
      <c r="CW37" s="378"/>
    </row>
    <row r="38" spans="1:101" s="379" customFormat="1" ht="17.100000000000001" customHeight="1" x14ac:dyDescent="0.2">
      <c r="A38" s="376"/>
      <c r="B38" s="1508" t="s">
        <v>524</v>
      </c>
      <c r="C38" s="1508"/>
      <c r="D38" s="381"/>
      <c r="E38" s="381"/>
      <c r="F38" s="381"/>
      <c r="G38" s="381"/>
      <c r="H38" s="381"/>
      <c r="I38" s="381"/>
      <c r="J38" s="381"/>
      <c r="K38" s="381"/>
      <c r="L38" s="381"/>
      <c r="M38" s="381"/>
      <c r="N38" s="381"/>
      <c r="O38" s="381"/>
      <c r="P38" s="381"/>
      <c r="Q38" s="381"/>
      <c r="R38" s="381"/>
      <c r="S38" s="382">
        <f t="shared" si="0"/>
        <v>0</v>
      </c>
      <c r="T38" s="380"/>
      <c r="U38" s="377"/>
      <c r="V38" s="377"/>
      <c r="W38" s="377"/>
      <c r="X38" s="377"/>
      <c r="Y38" s="377"/>
      <c r="Z38" s="377"/>
      <c r="AA38" s="377"/>
      <c r="AB38" s="377"/>
      <c r="AC38" s="377"/>
      <c r="AD38" s="377"/>
      <c r="AE38" s="377"/>
      <c r="AF38" s="377"/>
      <c r="AG38" s="377"/>
      <c r="AH38" s="377"/>
      <c r="AI38" s="377"/>
      <c r="AJ38" s="378"/>
      <c r="AK38" s="378"/>
      <c r="AL38" s="378"/>
      <c r="AM38" s="378"/>
      <c r="AN38" s="378"/>
      <c r="AO38" s="378"/>
      <c r="AP38" s="378"/>
      <c r="AQ38" s="378"/>
      <c r="AR38" s="378"/>
      <c r="AS38" s="378"/>
      <c r="AT38" s="378"/>
      <c r="AU38" s="378"/>
      <c r="AV38" s="378"/>
      <c r="AW38" s="378"/>
      <c r="AX38" s="378"/>
      <c r="AY38" s="378"/>
      <c r="AZ38" s="378"/>
      <c r="BA38" s="378"/>
      <c r="BB38" s="378"/>
      <c r="BC38" s="378"/>
      <c r="BD38" s="378"/>
      <c r="BE38" s="378"/>
      <c r="BF38" s="378"/>
      <c r="BG38" s="378"/>
      <c r="BH38" s="378"/>
      <c r="BI38" s="378"/>
      <c r="BJ38" s="378"/>
      <c r="BK38" s="378"/>
      <c r="BL38" s="378"/>
      <c r="BM38" s="378"/>
      <c r="BN38" s="378"/>
      <c r="BO38" s="378"/>
      <c r="BP38" s="378"/>
      <c r="BQ38" s="378"/>
      <c r="BR38" s="378"/>
      <c r="BS38" s="378"/>
      <c r="BT38" s="378"/>
      <c r="BU38" s="378"/>
      <c r="BV38" s="378"/>
      <c r="BW38" s="378"/>
      <c r="BX38" s="378"/>
      <c r="BY38" s="378"/>
      <c r="BZ38" s="378"/>
      <c r="CA38" s="378"/>
      <c r="CB38" s="378"/>
      <c r="CC38" s="378"/>
      <c r="CD38" s="378"/>
      <c r="CE38" s="378"/>
      <c r="CF38" s="378"/>
      <c r="CG38" s="378"/>
      <c r="CH38" s="378"/>
      <c r="CI38" s="378"/>
      <c r="CJ38" s="378"/>
      <c r="CK38" s="378"/>
      <c r="CL38" s="378"/>
      <c r="CM38" s="378"/>
      <c r="CN38" s="378"/>
      <c r="CO38" s="378"/>
      <c r="CP38" s="378"/>
      <c r="CQ38" s="378"/>
      <c r="CR38" s="378"/>
      <c r="CS38" s="378"/>
      <c r="CT38" s="378"/>
      <c r="CU38" s="378"/>
      <c r="CV38" s="378"/>
      <c r="CW38" s="378"/>
    </row>
    <row r="39" spans="1:101" s="379" customFormat="1" ht="16.5" customHeight="1" x14ac:dyDescent="0.2">
      <c r="A39" s="376"/>
      <c r="B39" s="1509" t="s">
        <v>525</v>
      </c>
      <c r="C39" s="1194" t="s">
        <v>526</v>
      </c>
      <c r="D39" s="381"/>
      <c r="E39" s="381"/>
      <c r="F39" s="381"/>
      <c r="G39" s="381"/>
      <c r="H39" s="381"/>
      <c r="I39" s="381"/>
      <c r="J39" s="381"/>
      <c r="K39" s="381"/>
      <c r="L39" s="381"/>
      <c r="M39" s="381"/>
      <c r="N39" s="381"/>
      <c r="O39" s="381"/>
      <c r="P39" s="381"/>
      <c r="Q39" s="381"/>
      <c r="R39" s="381"/>
      <c r="S39" s="383">
        <f t="shared" si="0"/>
        <v>0</v>
      </c>
      <c r="T39" s="380"/>
      <c r="U39" s="377"/>
      <c r="V39" s="377"/>
      <c r="W39" s="377"/>
      <c r="X39" s="377"/>
      <c r="Y39" s="377"/>
      <c r="Z39" s="377"/>
      <c r="AA39" s="377"/>
      <c r="AB39" s="377"/>
      <c r="AC39" s="377"/>
      <c r="AD39" s="377"/>
      <c r="AE39" s="377"/>
      <c r="AF39" s="377"/>
      <c r="AG39" s="377"/>
      <c r="AH39" s="377"/>
      <c r="AI39" s="377"/>
      <c r="AJ39" s="378"/>
      <c r="AK39" s="378"/>
      <c r="AL39" s="378"/>
      <c r="AM39" s="378"/>
      <c r="AN39" s="378"/>
      <c r="AO39" s="378"/>
      <c r="AP39" s="378"/>
      <c r="AQ39" s="378"/>
      <c r="AR39" s="378"/>
      <c r="AS39" s="378"/>
      <c r="AT39" s="378"/>
      <c r="AU39" s="378"/>
      <c r="AV39" s="378"/>
      <c r="AW39" s="378"/>
      <c r="AX39" s="378"/>
      <c r="AY39" s="378"/>
      <c r="AZ39" s="378"/>
      <c r="BA39" s="378"/>
      <c r="BB39" s="378"/>
      <c r="BC39" s="378"/>
      <c r="BD39" s="378"/>
      <c r="BE39" s="378"/>
      <c r="BF39" s="378"/>
      <c r="BG39" s="378"/>
      <c r="BH39" s="378"/>
      <c r="BI39" s="378"/>
      <c r="BJ39" s="378"/>
      <c r="BK39" s="378"/>
      <c r="BL39" s="378"/>
      <c r="BM39" s="378"/>
      <c r="BN39" s="378"/>
      <c r="BO39" s="378"/>
      <c r="BP39" s="378"/>
      <c r="BQ39" s="378"/>
      <c r="BR39" s="378"/>
      <c r="BS39" s="378"/>
      <c r="BT39" s="378"/>
      <c r="BU39" s="378"/>
      <c r="BV39" s="378"/>
      <c r="BW39" s="378"/>
      <c r="BX39" s="378"/>
      <c r="BY39" s="378"/>
      <c r="BZ39" s="378"/>
      <c r="CA39" s="378"/>
      <c r="CB39" s="378"/>
      <c r="CC39" s="378"/>
      <c r="CD39" s="378"/>
      <c r="CE39" s="378"/>
      <c r="CF39" s="378"/>
      <c r="CG39" s="378"/>
      <c r="CH39" s="378"/>
      <c r="CI39" s="378"/>
      <c r="CJ39" s="378"/>
      <c r="CK39" s="378"/>
      <c r="CL39" s="378"/>
      <c r="CM39" s="378"/>
      <c r="CN39" s="378"/>
      <c r="CO39" s="378"/>
      <c r="CP39" s="378"/>
      <c r="CQ39" s="378"/>
      <c r="CR39" s="378"/>
      <c r="CS39" s="378"/>
      <c r="CT39" s="378"/>
      <c r="CU39" s="378"/>
      <c r="CV39" s="378"/>
      <c r="CW39" s="378"/>
    </row>
    <row r="40" spans="1:101" s="379" customFormat="1" ht="16.5" customHeight="1" x14ac:dyDescent="0.2">
      <c r="A40" s="376"/>
      <c r="B40" s="1509"/>
      <c r="C40" s="1195" t="s">
        <v>1052</v>
      </c>
      <c r="D40" s="381"/>
      <c r="E40" s="381"/>
      <c r="F40" s="381"/>
      <c r="G40" s="381"/>
      <c r="H40" s="381"/>
      <c r="I40" s="381"/>
      <c r="J40" s="381"/>
      <c r="K40" s="381"/>
      <c r="L40" s="381"/>
      <c r="M40" s="381"/>
      <c r="N40" s="381"/>
      <c r="O40" s="381"/>
      <c r="P40" s="381"/>
      <c r="Q40" s="381"/>
      <c r="R40" s="381"/>
      <c r="S40" s="383">
        <f t="shared" si="0"/>
        <v>0</v>
      </c>
      <c r="T40" s="351"/>
      <c r="U40" s="351"/>
      <c r="V40" s="377"/>
      <c r="W40" s="377"/>
      <c r="X40" s="377"/>
      <c r="Y40" s="377"/>
      <c r="Z40" s="377"/>
      <c r="AA40" s="377"/>
      <c r="AB40" s="377"/>
      <c r="AC40" s="377"/>
      <c r="AD40" s="377"/>
      <c r="AE40" s="377"/>
      <c r="AF40" s="377"/>
      <c r="AG40" s="377"/>
      <c r="AH40" s="377"/>
      <c r="AI40" s="377"/>
      <c r="AJ40" s="378"/>
      <c r="AK40" s="378"/>
      <c r="AL40" s="378"/>
      <c r="AM40" s="378"/>
      <c r="AN40" s="378"/>
      <c r="AO40" s="378"/>
      <c r="AP40" s="378"/>
      <c r="AQ40" s="378"/>
      <c r="AR40" s="378"/>
      <c r="AS40" s="378"/>
      <c r="AT40" s="378"/>
      <c r="AU40" s="378"/>
      <c r="AV40" s="378"/>
      <c r="AW40" s="378"/>
      <c r="AX40" s="378"/>
      <c r="AY40" s="378"/>
      <c r="AZ40" s="378"/>
      <c r="BA40" s="378"/>
      <c r="BB40" s="378"/>
      <c r="BC40" s="378"/>
      <c r="BD40" s="378"/>
      <c r="BE40" s="378"/>
      <c r="BF40" s="378"/>
      <c r="BG40" s="378"/>
      <c r="BH40" s="378"/>
      <c r="BI40" s="378"/>
      <c r="BJ40" s="378"/>
      <c r="BK40" s="378"/>
      <c r="BL40" s="378"/>
      <c r="BM40" s="378"/>
      <c r="BN40" s="378"/>
      <c r="BO40" s="378"/>
      <c r="BP40" s="378"/>
      <c r="BQ40" s="378"/>
      <c r="BR40" s="378"/>
      <c r="BS40" s="378"/>
      <c r="BT40" s="378"/>
      <c r="BU40" s="378"/>
      <c r="BV40" s="378"/>
      <c r="BW40" s="378"/>
      <c r="BX40" s="378"/>
      <c r="BY40" s="378"/>
      <c r="BZ40" s="378"/>
      <c r="CA40" s="378"/>
      <c r="CB40" s="378"/>
      <c r="CC40" s="378"/>
      <c r="CD40" s="378"/>
      <c r="CE40" s="378"/>
      <c r="CF40" s="378"/>
      <c r="CG40" s="378"/>
      <c r="CH40" s="378"/>
      <c r="CI40" s="378"/>
      <c r="CJ40" s="378"/>
      <c r="CK40" s="378"/>
      <c r="CL40" s="378"/>
      <c r="CM40" s="378"/>
      <c r="CN40" s="378"/>
      <c r="CO40" s="378"/>
      <c r="CP40" s="378"/>
      <c r="CQ40" s="378"/>
      <c r="CR40" s="378"/>
      <c r="CS40" s="378"/>
      <c r="CT40" s="378"/>
      <c r="CU40" s="378"/>
      <c r="CV40" s="378"/>
      <c r="CW40" s="378"/>
    </row>
    <row r="41" spans="1:101" s="379" customFormat="1" ht="16.5" customHeight="1" x14ac:dyDescent="0.2">
      <c r="A41" s="376"/>
      <c r="B41" s="1513" t="s">
        <v>527</v>
      </c>
      <c r="C41" s="1513"/>
      <c r="D41" s="382">
        <f t="shared" ref="D41:R41" si="1">SUM(D35:D40)</f>
        <v>0</v>
      </c>
      <c r="E41" s="382">
        <f t="shared" si="1"/>
        <v>0</v>
      </c>
      <c r="F41" s="382">
        <f t="shared" si="1"/>
        <v>0</v>
      </c>
      <c r="G41" s="382">
        <f t="shared" si="1"/>
        <v>0</v>
      </c>
      <c r="H41" s="382">
        <f t="shared" si="1"/>
        <v>0</v>
      </c>
      <c r="I41" s="382">
        <f t="shared" si="1"/>
        <v>0</v>
      </c>
      <c r="J41" s="382">
        <f t="shared" si="1"/>
        <v>0</v>
      </c>
      <c r="K41" s="382">
        <f t="shared" si="1"/>
        <v>0</v>
      </c>
      <c r="L41" s="382">
        <f t="shared" si="1"/>
        <v>0</v>
      </c>
      <c r="M41" s="382">
        <f t="shared" si="1"/>
        <v>0</v>
      </c>
      <c r="N41" s="382">
        <f t="shared" si="1"/>
        <v>0</v>
      </c>
      <c r="O41" s="382">
        <f t="shared" si="1"/>
        <v>0</v>
      </c>
      <c r="P41" s="382">
        <f t="shared" si="1"/>
        <v>0</v>
      </c>
      <c r="Q41" s="382">
        <f t="shared" si="1"/>
        <v>0</v>
      </c>
      <c r="R41" s="382">
        <f t="shared" si="1"/>
        <v>0</v>
      </c>
      <c r="S41" s="382">
        <f>SUM(D41:R41)</f>
        <v>0</v>
      </c>
      <c r="T41" s="351"/>
      <c r="U41" s="351"/>
      <c r="V41" s="377"/>
      <c r="W41" s="377"/>
      <c r="X41" s="377"/>
      <c r="Y41" s="377"/>
      <c r="Z41" s="377"/>
      <c r="AA41" s="377"/>
      <c r="AB41" s="377"/>
      <c r="AC41" s="377"/>
      <c r="AD41" s="377"/>
      <c r="AE41" s="377"/>
      <c r="AF41" s="377"/>
      <c r="AG41" s="377"/>
      <c r="AH41" s="377"/>
      <c r="AI41" s="377"/>
      <c r="AJ41" s="378"/>
      <c r="AK41" s="378"/>
      <c r="AL41" s="378"/>
      <c r="AM41" s="378"/>
      <c r="AN41" s="378"/>
      <c r="AO41" s="378"/>
      <c r="AP41" s="378"/>
      <c r="AQ41" s="378"/>
      <c r="AR41" s="378"/>
      <c r="AS41" s="378"/>
      <c r="AT41" s="378"/>
      <c r="AU41" s="378"/>
      <c r="AV41" s="378"/>
      <c r="AW41" s="378"/>
      <c r="AX41" s="378"/>
      <c r="AY41" s="378"/>
      <c r="AZ41" s="378"/>
      <c r="BA41" s="378"/>
      <c r="BB41" s="378"/>
      <c r="BC41" s="378"/>
      <c r="BD41" s="378"/>
      <c r="BE41" s="378"/>
      <c r="BF41" s="378"/>
      <c r="BG41" s="378"/>
      <c r="BH41" s="378"/>
      <c r="BI41" s="378"/>
      <c r="BJ41" s="378"/>
      <c r="BK41" s="378"/>
      <c r="BL41" s="378"/>
      <c r="BM41" s="378"/>
      <c r="BN41" s="378"/>
      <c r="BO41" s="378"/>
      <c r="BP41" s="378"/>
      <c r="BQ41" s="378"/>
      <c r="BR41" s="378"/>
      <c r="BS41" s="378"/>
      <c r="BT41" s="378"/>
      <c r="BU41" s="378"/>
      <c r="BV41" s="378"/>
      <c r="BW41" s="378"/>
      <c r="BX41" s="378"/>
      <c r="BY41" s="378"/>
      <c r="BZ41" s="378"/>
      <c r="CA41" s="378"/>
      <c r="CB41" s="378"/>
      <c r="CC41" s="378"/>
      <c r="CD41" s="378"/>
      <c r="CE41" s="378"/>
      <c r="CF41" s="378"/>
      <c r="CG41" s="378"/>
      <c r="CH41" s="378"/>
      <c r="CI41" s="378"/>
      <c r="CJ41" s="378"/>
      <c r="CK41" s="378"/>
      <c r="CL41" s="378"/>
      <c r="CM41" s="378"/>
      <c r="CN41" s="378"/>
      <c r="CO41" s="378"/>
      <c r="CP41" s="378"/>
      <c r="CQ41" s="378"/>
      <c r="CR41" s="378"/>
      <c r="CS41" s="378"/>
      <c r="CT41" s="378"/>
      <c r="CU41" s="378"/>
      <c r="CV41" s="378"/>
      <c r="CW41" s="378"/>
    </row>
    <row r="42" spans="1:101" s="379" customFormat="1" ht="16.5" customHeight="1" x14ac:dyDescent="0.2">
      <c r="A42" s="376"/>
      <c r="B42" s="1514" t="s">
        <v>528</v>
      </c>
      <c r="C42" s="1514"/>
      <c r="D42" s="1507"/>
      <c r="E42" s="1507"/>
      <c r="F42" s="1507"/>
      <c r="G42" s="1507"/>
      <c r="H42" s="1507"/>
      <c r="I42" s="1507"/>
      <c r="J42" s="1507"/>
      <c r="K42" s="1507"/>
      <c r="L42" s="1507"/>
      <c r="M42" s="1507"/>
      <c r="N42" s="1507"/>
      <c r="O42" s="1507"/>
      <c r="P42" s="1507"/>
      <c r="Q42" s="1507"/>
      <c r="R42" s="1507"/>
      <c r="S42" s="1507"/>
      <c r="T42" s="384"/>
      <c r="U42" s="384"/>
      <c r="V42" s="377"/>
      <c r="W42" s="377"/>
      <c r="X42" s="377"/>
      <c r="Y42" s="377"/>
      <c r="Z42" s="377"/>
      <c r="AA42" s="377"/>
      <c r="AB42" s="377"/>
      <c r="AC42" s="377"/>
      <c r="AD42" s="377"/>
      <c r="AE42" s="377"/>
      <c r="AF42" s="377"/>
      <c r="AG42" s="377"/>
      <c r="AH42" s="377"/>
      <c r="AI42" s="377"/>
      <c r="AJ42" s="378"/>
      <c r="AK42" s="378"/>
      <c r="AL42" s="378"/>
      <c r="AM42" s="378"/>
      <c r="AN42" s="378"/>
      <c r="AO42" s="378"/>
      <c r="AP42" s="378"/>
      <c r="AQ42" s="378"/>
      <c r="AR42" s="378"/>
      <c r="AS42" s="378"/>
      <c r="AT42" s="378"/>
      <c r="AU42" s="378"/>
      <c r="AV42" s="378"/>
      <c r="AW42" s="378"/>
      <c r="AX42" s="378"/>
      <c r="AY42" s="378"/>
      <c r="AZ42" s="378"/>
      <c r="BA42" s="378"/>
      <c r="BB42" s="378"/>
      <c r="BC42" s="378"/>
      <c r="BD42" s="378"/>
      <c r="BE42" s="378"/>
      <c r="BF42" s="378"/>
      <c r="BG42" s="378"/>
      <c r="BH42" s="378"/>
      <c r="BI42" s="378"/>
      <c r="BJ42" s="378"/>
      <c r="BK42" s="378"/>
      <c r="BL42" s="378"/>
      <c r="BM42" s="378"/>
      <c r="BN42" s="378"/>
      <c r="BO42" s="378"/>
      <c r="BP42" s="378"/>
      <c r="BQ42" s="378"/>
      <c r="BR42" s="378"/>
      <c r="BS42" s="378"/>
      <c r="BT42" s="378"/>
      <c r="BU42" s="378"/>
      <c r="BV42" s="378"/>
      <c r="BW42" s="378"/>
      <c r="BX42" s="378"/>
      <c r="BY42" s="378"/>
      <c r="BZ42" s="378"/>
      <c r="CA42" s="378"/>
      <c r="CB42" s="378"/>
      <c r="CC42" s="378"/>
      <c r="CD42" s="378"/>
      <c r="CE42" s="378"/>
      <c r="CF42" s="378"/>
      <c r="CG42" s="378"/>
      <c r="CH42" s="378"/>
      <c r="CI42" s="378"/>
      <c r="CJ42" s="378"/>
      <c r="CK42" s="378"/>
      <c r="CL42" s="378"/>
      <c r="CM42" s="378"/>
      <c r="CN42" s="378"/>
      <c r="CO42" s="378"/>
      <c r="CP42" s="378"/>
      <c r="CQ42" s="378"/>
      <c r="CR42" s="378"/>
      <c r="CS42" s="378"/>
      <c r="CT42" s="378"/>
      <c r="CU42" s="378"/>
      <c r="CV42" s="378"/>
      <c r="CW42" s="378"/>
    </row>
    <row r="43" spans="1:101" s="379" customFormat="1" ht="18" customHeight="1" x14ac:dyDescent="0.2">
      <c r="A43" s="376"/>
      <c r="B43" s="1508" t="s">
        <v>529</v>
      </c>
      <c r="C43" s="1508"/>
      <c r="D43" s="381"/>
      <c r="E43" s="381"/>
      <c r="F43" s="381"/>
      <c r="G43" s="381"/>
      <c r="H43" s="381"/>
      <c r="I43" s="381"/>
      <c r="J43" s="381"/>
      <c r="K43" s="381"/>
      <c r="L43" s="381"/>
      <c r="M43" s="381"/>
      <c r="N43" s="381"/>
      <c r="O43" s="381"/>
      <c r="P43" s="381"/>
      <c r="Q43" s="381"/>
      <c r="R43" s="381"/>
      <c r="S43" s="383">
        <f>SUM(D43:R43)</f>
        <v>0</v>
      </c>
      <c r="T43" s="351"/>
      <c r="U43" s="351"/>
      <c r="V43" s="377"/>
      <c r="W43" s="377"/>
      <c r="X43" s="377"/>
      <c r="Y43" s="377"/>
      <c r="Z43" s="377"/>
      <c r="AA43" s="377"/>
      <c r="AB43" s="377"/>
      <c r="AC43" s="377"/>
      <c r="AD43" s="377"/>
      <c r="AE43" s="377"/>
      <c r="AF43" s="377"/>
      <c r="AG43" s="377"/>
      <c r="AH43" s="377"/>
      <c r="AI43" s="377"/>
      <c r="AJ43" s="378"/>
      <c r="AK43" s="378"/>
      <c r="AL43" s="378"/>
      <c r="AM43" s="378"/>
      <c r="AN43" s="378"/>
      <c r="AO43" s="378"/>
      <c r="AP43" s="378"/>
      <c r="AQ43" s="378"/>
      <c r="AR43" s="378"/>
      <c r="AS43" s="378"/>
      <c r="AT43" s="378"/>
      <c r="AU43" s="378"/>
      <c r="AV43" s="378"/>
      <c r="AW43" s="378"/>
      <c r="AX43" s="378"/>
      <c r="AY43" s="378"/>
      <c r="AZ43" s="378"/>
      <c r="BA43" s="378"/>
      <c r="BB43" s="378"/>
      <c r="BC43" s="378"/>
      <c r="BD43" s="378"/>
      <c r="BE43" s="378"/>
      <c r="BF43" s="378"/>
      <c r="BG43" s="378"/>
      <c r="BH43" s="378"/>
      <c r="BI43" s="378"/>
      <c r="BJ43" s="378"/>
      <c r="BK43" s="378"/>
      <c r="BL43" s="378"/>
      <c r="BM43" s="378"/>
      <c r="BN43" s="378"/>
      <c r="BO43" s="378"/>
      <c r="BP43" s="378"/>
      <c r="BQ43" s="378"/>
      <c r="BR43" s="378"/>
      <c r="BS43" s="378"/>
      <c r="BT43" s="378"/>
      <c r="BU43" s="378"/>
      <c r="BV43" s="378"/>
      <c r="BW43" s="378"/>
      <c r="BX43" s="378"/>
      <c r="BY43" s="378"/>
      <c r="BZ43" s="378"/>
      <c r="CA43" s="378"/>
      <c r="CB43" s="378"/>
      <c r="CC43" s="378"/>
      <c r="CD43" s="378"/>
      <c r="CE43" s="378"/>
      <c r="CF43" s="378"/>
      <c r="CG43" s="378"/>
      <c r="CH43" s="378"/>
      <c r="CI43" s="378"/>
      <c r="CJ43" s="378"/>
      <c r="CK43" s="378"/>
      <c r="CL43" s="378"/>
      <c r="CM43" s="378"/>
      <c r="CN43" s="378"/>
      <c r="CO43" s="378"/>
      <c r="CP43" s="378"/>
      <c r="CQ43" s="378"/>
      <c r="CR43" s="378"/>
      <c r="CS43" s="378"/>
      <c r="CT43" s="378"/>
      <c r="CU43" s="378"/>
      <c r="CV43" s="378"/>
      <c r="CW43" s="378"/>
    </row>
    <row r="44" spans="1:101" s="379" customFormat="1" ht="16.5" customHeight="1" x14ac:dyDescent="0.2">
      <c r="A44" s="376"/>
      <c r="B44" s="1508" t="s">
        <v>530</v>
      </c>
      <c r="C44" s="1508"/>
      <c r="D44" s="381"/>
      <c r="E44" s="381"/>
      <c r="F44" s="381"/>
      <c r="G44" s="381"/>
      <c r="H44" s="381"/>
      <c r="I44" s="381"/>
      <c r="J44" s="381"/>
      <c r="K44" s="381"/>
      <c r="L44" s="381"/>
      <c r="M44" s="381"/>
      <c r="N44" s="381"/>
      <c r="O44" s="381"/>
      <c r="P44" s="381"/>
      <c r="Q44" s="381"/>
      <c r="R44" s="381"/>
      <c r="S44" s="383">
        <f>SUM(D44:R44)</f>
        <v>0</v>
      </c>
      <c r="T44" s="351"/>
      <c r="U44" s="351"/>
      <c r="V44" s="377"/>
      <c r="W44" s="377"/>
      <c r="X44" s="377"/>
      <c r="Y44" s="377"/>
      <c r="Z44" s="377"/>
      <c r="AA44" s="377"/>
      <c r="AB44" s="377"/>
      <c r="AC44" s="377"/>
      <c r="AD44" s="377"/>
      <c r="AE44" s="377"/>
      <c r="AF44" s="377"/>
      <c r="AG44" s="377"/>
      <c r="AH44" s="377"/>
      <c r="AI44" s="377"/>
      <c r="AJ44" s="378"/>
      <c r="AK44" s="378"/>
      <c r="AL44" s="378"/>
      <c r="AM44" s="378"/>
      <c r="AN44" s="378"/>
      <c r="AO44" s="378"/>
      <c r="AP44" s="378"/>
      <c r="AQ44" s="378"/>
      <c r="AR44" s="378"/>
      <c r="AS44" s="378"/>
      <c r="AT44" s="378"/>
      <c r="AU44" s="378"/>
      <c r="AV44" s="378"/>
      <c r="AW44" s="378"/>
      <c r="AX44" s="378"/>
      <c r="AY44" s="378"/>
      <c r="AZ44" s="378"/>
      <c r="BA44" s="378"/>
      <c r="BB44" s="378"/>
      <c r="BC44" s="378"/>
      <c r="BD44" s="378"/>
      <c r="BE44" s="378"/>
      <c r="BF44" s="378"/>
      <c r="BG44" s="378"/>
      <c r="BH44" s="378"/>
      <c r="BI44" s="378"/>
      <c r="BJ44" s="378"/>
      <c r="BK44" s="378"/>
      <c r="BL44" s="378"/>
      <c r="BM44" s="378"/>
      <c r="BN44" s="378"/>
      <c r="BO44" s="378"/>
      <c r="BP44" s="378"/>
      <c r="BQ44" s="378"/>
      <c r="BR44" s="378"/>
      <c r="BS44" s="378"/>
      <c r="BT44" s="378"/>
      <c r="BU44" s="378"/>
      <c r="BV44" s="378"/>
      <c r="BW44" s="378"/>
      <c r="BX44" s="378"/>
      <c r="BY44" s="378"/>
      <c r="BZ44" s="378"/>
      <c r="CA44" s="378"/>
      <c r="CB44" s="378"/>
      <c r="CC44" s="378"/>
      <c r="CD44" s="378"/>
      <c r="CE44" s="378"/>
      <c r="CF44" s="378"/>
      <c r="CG44" s="378"/>
      <c r="CH44" s="378"/>
      <c r="CI44" s="378"/>
      <c r="CJ44" s="378"/>
      <c r="CK44" s="378"/>
      <c r="CL44" s="378"/>
      <c r="CM44" s="378"/>
      <c r="CN44" s="378"/>
      <c r="CO44" s="378"/>
      <c r="CP44" s="378"/>
      <c r="CQ44" s="378"/>
      <c r="CR44" s="378"/>
      <c r="CS44" s="378"/>
      <c r="CT44" s="378"/>
      <c r="CU44" s="378"/>
      <c r="CV44" s="378"/>
      <c r="CW44" s="378"/>
    </row>
    <row r="45" spans="1:101" s="379" customFormat="1" ht="16.5" customHeight="1" x14ac:dyDescent="0.2">
      <c r="A45" s="376"/>
      <c r="B45" s="1508" t="s">
        <v>531</v>
      </c>
      <c r="C45" s="1508"/>
      <c r="D45" s="381"/>
      <c r="E45" s="381"/>
      <c r="F45" s="381"/>
      <c r="G45" s="381"/>
      <c r="H45" s="381"/>
      <c r="I45" s="381"/>
      <c r="J45" s="381"/>
      <c r="K45" s="381"/>
      <c r="L45" s="381"/>
      <c r="M45" s="381"/>
      <c r="N45" s="381"/>
      <c r="O45" s="381"/>
      <c r="P45" s="381"/>
      <c r="Q45" s="381"/>
      <c r="R45" s="381"/>
      <c r="S45" s="383">
        <f>SUM(D45:R45)</f>
        <v>0</v>
      </c>
      <c r="T45" s="351"/>
      <c r="U45" s="351"/>
      <c r="V45" s="377"/>
      <c r="W45" s="377"/>
      <c r="X45" s="377"/>
      <c r="Y45" s="377"/>
      <c r="Z45" s="377"/>
      <c r="AA45" s="377"/>
      <c r="AB45" s="377"/>
      <c r="AC45" s="377"/>
      <c r="AD45" s="377"/>
      <c r="AE45" s="377"/>
      <c r="AF45" s="377"/>
      <c r="AG45" s="377"/>
      <c r="AH45" s="377"/>
      <c r="AI45" s="377"/>
      <c r="AJ45" s="378"/>
      <c r="AK45" s="378"/>
      <c r="AL45" s="378"/>
      <c r="AM45" s="378"/>
      <c r="AN45" s="378"/>
      <c r="AO45" s="378"/>
      <c r="AP45" s="378"/>
      <c r="AQ45" s="378"/>
      <c r="AR45" s="378"/>
      <c r="AS45" s="378"/>
      <c r="AT45" s="378"/>
      <c r="AU45" s="378"/>
      <c r="AV45" s="378"/>
      <c r="AW45" s="378"/>
      <c r="AX45" s="378"/>
      <c r="AY45" s="378"/>
      <c r="AZ45" s="378"/>
      <c r="BA45" s="378"/>
      <c r="BB45" s="378"/>
      <c r="BC45" s="378"/>
      <c r="BD45" s="378"/>
      <c r="BE45" s="378"/>
      <c r="BF45" s="378"/>
      <c r="BG45" s="378"/>
      <c r="BH45" s="378"/>
      <c r="BI45" s="378"/>
      <c r="BJ45" s="378"/>
      <c r="BK45" s="378"/>
      <c r="BL45" s="378"/>
      <c r="BM45" s="378"/>
      <c r="BN45" s="378"/>
      <c r="BO45" s="378"/>
      <c r="BP45" s="378"/>
      <c r="BQ45" s="378"/>
      <c r="BR45" s="378"/>
      <c r="BS45" s="378"/>
      <c r="BT45" s="378"/>
      <c r="BU45" s="378"/>
      <c r="BV45" s="378"/>
      <c r="BW45" s="378"/>
      <c r="BX45" s="378"/>
      <c r="BY45" s="378"/>
      <c r="BZ45" s="378"/>
      <c r="CA45" s="378"/>
      <c r="CB45" s="378"/>
      <c r="CC45" s="378"/>
      <c r="CD45" s="378"/>
      <c r="CE45" s="378"/>
      <c r="CF45" s="378"/>
      <c r="CG45" s="378"/>
      <c r="CH45" s="378"/>
      <c r="CI45" s="378"/>
      <c r="CJ45" s="378"/>
      <c r="CK45" s="378"/>
      <c r="CL45" s="378"/>
      <c r="CM45" s="378"/>
      <c r="CN45" s="378"/>
      <c r="CO45" s="378"/>
      <c r="CP45" s="378"/>
      <c r="CQ45" s="378"/>
      <c r="CR45" s="378"/>
      <c r="CS45" s="378"/>
      <c r="CT45" s="378"/>
      <c r="CU45" s="378"/>
      <c r="CV45" s="378"/>
      <c r="CW45" s="378"/>
    </row>
    <row r="46" spans="1:101" s="379" customFormat="1" ht="16.5" customHeight="1" x14ac:dyDescent="0.2">
      <c r="A46" s="376"/>
      <c r="B46" s="1513" t="s">
        <v>527</v>
      </c>
      <c r="C46" s="1513"/>
      <c r="D46" s="382">
        <f>SUM(D43:D45)</f>
        <v>0</v>
      </c>
      <c r="E46" s="382">
        <f t="shared" ref="E46:R46" si="2">SUM(E43:E45)</f>
        <v>0</v>
      </c>
      <c r="F46" s="382">
        <f t="shared" si="2"/>
        <v>0</v>
      </c>
      <c r="G46" s="382">
        <f t="shared" si="2"/>
        <v>0</v>
      </c>
      <c r="H46" s="382">
        <f t="shared" si="2"/>
        <v>0</v>
      </c>
      <c r="I46" s="382">
        <f t="shared" si="2"/>
        <v>0</v>
      </c>
      <c r="J46" s="382">
        <f t="shared" si="2"/>
        <v>0</v>
      </c>
      <c r="K46" s="382">
        <f t="shared" si="2"/>
        <v>0</v>
      </c>
      <c r="L46" s="382">
        <f t="shared" si="2"/>
        <v>0</v>
      </c>
      <c r="M46" s="382">
        <f t="shared" si="2"/>
        <v>0</v>
      </c>
      <c r="N46" s="382">
        <f t="shared" si="2"/>
        <v>0</v>
      </c>
      <c r="O46" s="382">
        <f t="shared" si="2"/>
        <v>0</v>
      </c>
      <c r="P46" s="382">
        <f t="shared" si="2"/>
        <v>0</v>
      </c>
      <c r="Q46" s="382">
        <f t="shared" si="2"/>
        <v>0</v>
      </c>
      <c r="R46" s="382">
        <f t="shared" si="2"/>
        <v>0</v>
      </c>
      <c r="S46" s="382">
        <f>SUM(D46:R46)</f>
        <v>0</v>
      </c>
      <c r="T46" s="351"/>
      <c r="U46" s="351"/>
      <c r="V46" s="377"/>
      <c r="W46" s="377"/>
      <c r="X46" s="377"/>
      <c r="Y46" s="377"/>
      <c r="Z46" s="377"/>
      <c r="AA46" s="377"/>
      <c r="AB46" s="377"/>
      <c r="AC46" s="377"/>
      <c r="AD46" s="377"/>
      <c r="AE46" s="377"/>
      <c r="AF46" s="377"/>
      <c r="AG46" s="377"/>
      <c r="AH46" s="377"/>
      <c r="AI46" s="377"/>
      <c r="AJ46" s="378"/>
      <c r="AK46" s="378"/>
      <c r="AL46" s="378"/>
      <c r="AM46" s="378"/>
      <c r="AN46" s="378"/>
      <c r="AO46" s="378"/>
      <c r="AP46" s="378"/>
      <c r="AQ46" s="378"/>
      <c r="AR46" s="378"/>
      <c r="AS46" s="378"/>
      <c r="AT46" s="378"/>
      <c r="AU46" s="378"/>
      <c r="AV46" s="378"/>
      <c r="AW46" s="378"/>
      <c r="AX46" s="378"/>
      <c r="AY46" s="378"/>
      <c r="AZ46" s="378"/>
      <c r="BA46" s="378"/>
      <c r="BB46" s="378"/>
      <c r="BC46" s="378"/>
      <c r="BD46" s="378"/>
      <c r="BE46" s="378"/>
      <c r="BF46" s="378"/>
      <c r="BG46" s="378"/>
      <c r="BH46" s="378"/>
      <c r="BI46" s="378"/>
      <c r="BJ46" s="378"/>
      <c r="BK46" s="378"/>
      <c r="BL46" s="378"/>
      <c r="BM46" s="378"/>
      <c r="BN46" s="378"/>
      <c r="BO46" s="378"/>
      <c r="BP46" s="378"/>
      <c r="BQ46" s="378"/>
      <c r="BR46" s="378"/>
      <c r="BS46" s="378"/>
      <c r="BT46" s="378"/>
      <c r="BU46" s="378"/>
      <c r="BV46" s="378"/>
      <c r="BW46" s="378"/>
      <c r="BX46" s="378"/>
      <c r="BY46" s="378"/>
      <c r="BZ46" s="378"/>
      <c r="CA46" s="378"/>
      <c r="CB46" s="378"/>
      <c r="CC46" s="378"/>
      <c r="CD46" s="378"/>
      <c r="CE46" s="378"/>
      <c r="CF46" s="378"/>
      <c r="CG46" s="378"/>
      <c r="CH46" s="378"/>
      <c r="CI46" s="378"/>
      <c r="CJ46" s="378"/>
      <c r="CK46" s="378"/>
      <c r="CL46" s="378"/>
      <c r="CM46" s="378"/>
      <c r="CN46" s="378"/>
      <c r="CO46" s="378"/>
      <c r="CP46" s="378"/>
      <c r="CQ46" s="378"/>
      <c r="CR46" s="378"/>
      <c r="CS46" s="378"/>
      <c r="CT46" s="378"/>
      <c r="CU46" s="378"/>
      <c r="CV46" s="378"/>
      <c r="CW46" s="378"/>
    </row>
    <row r="47" spans="1:101" s="379" customFormat="1" ht="16.5" customHeight="1" x14ac:dyDescent="0.2">
      <c r="A47" s="376"/>
      <c r="B47" s="1514" t="s">
        <v>532</v>
      </c>
      <c r="C47" s="1514"/>
      <c r="D47" s="1515"/>
      <c r="E47" s="1515"/>
      <c r="F47" s="1515"/>
      <c r="G47" s="1515"/>
      <c r="H47" s="1515"/>
      <c r="I47" s="1515"/>
      <c r="J47" s="1515"/>
      <c r="K47" s="1515"/>
      <c r="L47" s="1515"/>
      <c r="M47" s="1515"/>
      <c r="N47" s="1515"/>
      <c r="O47" s="1515"/>
      <c r="P47" s="1515"/>
      <c r="Q47" s="1515"/>
      <c r="R47" s="1515"/>
      <c r="S47" s="1515"/>
      <c r="T47" s="351"/>
      <c r="U47" s="351"/>
      <c r="V47" s="377"/>
      <c r="W47" s="377"/>
      <c r="X47" s="377"/>
      <c r="Y47" s="377"/>
      <c r="Z47" s="377"/>
      <c r="AA47" s="377"/>
      <c r="AB47" s="377"/>
      <c r="AC47" s="377"/>
      <c r="AD47" s="377"/>
      <c r="AE47" s="377"/>
      <c r="AF47" s="377"/>
      <c r="AG47" s="377"/>
      <c r="AH47" s="377"/>
      <c r="AI47" s="377"/>
      <c r="AJ47" s="378"/>
      <c r="AK47" s="378"/>
      <c r="AL47" s="378"/>
      <c r="AM47" s="378"/>
      <c r="AN47" s="378"/>
      <c r="AO47" s="378"/>
      <c r="AP47" s="378"/>
      <c r="AQ47" s="378"/>
      <c r="AR47" s="378"/>
      <c r="AS47" s="378"/>
      <c r="AT47" s="378"/>
      <c r="AU47" s="378"/>
      <c r="AV47" s="378"/>
      <c r="AW47" s="378"/>
      <c r="AX47" s="378"/>
      <c r="AY47" s="378"/>
      <c r="AZ47" s="378"/>
      <c r="BA47" s="378"/>
      <c r="BB47" s="378"/>
      <c r="BC47" s="378"/>
      <c r="BD47" s="378"/>
      <c r="BE47" s="378"/>
      <c r="BF47" s="378"/>
      <c r="BG47" s="378"/>
      <c r="BH47" s="378"/>
      <c r="BI47" s="378"/>
      <c r="BJ47" s="378"/>
      <c r="BK47" s="378"/>
      <c r="BL47" s="378"/>
      <c r="BM47" s="378"/>
      <c r="BN47" s="378"/>
      <c r="BO47" s="378"/>
      <c r="BP47" s="378"/>
      <c r="BQ47" s="378"/>
      <c r="BR47" s="378"/>
      <c r="BS47" s="378"/>
      <c r="BT47" s="378"/>
      <c r="BU47" s="378"/>
      <c r="BV47" s="378"/>
      <c r="BW47" s="378"/>
      <c r="BX47" s="378"/>
      <c r="BY47" s="378"/>
      <c r="BZ47" s="378"/>
      <c r="CA47" s="378"/>
      <c r="CB47" s="378"/>
      <c r="CC47" s="378"/>
      <c r="CD47" s="378"/>
      <c r="CE47" s="378"/>
      <c r="CF47" s="378"/>
      <c r="CG47" s="378"/>
      <c r="CH47" s="378"/>
      <c r="CI47" s="378"/>
      <c r="CJ47" s="378"/>
      <c r="CK47" s="378"/>
      <c r="CL47" s="378"/>
      <c r="CM47" s="378"/>
      <c r="CN47" s="378"/>
      <c r="CO47" s="378"/>
      <c r="CP47" s="378"/>
      <c r="CQ47" s="378"/>
      <c r="CR47" s="378"/>
      <c r="CS47" s="378"/>
      <c r="CT47" s="378"/>
      <c r="CU47" s="378"/>
      <c r="CV47" s="378"/>
      <c r="CW47" s="378"/>
    </row>
    <row r="48" spans="1:101" s="379" customFormat="1" ht="16.5" customHeight="1" x14ac:dyDescent="0.2">
      <c r="A48" s="376"/>
      <c r="B48" s="1516" t="s">
        <v>533</v>
      </c>
      <c r="C48" s="1516"/>
      <c r="D48" s="385"/>
      <c r="E48" s="385"/>
      <c r="F48" s="385"/>
      <c r="G48" s="385"/>
      <c r="H48" s="385"/>
      <c r="I48" s="385"/>
      <c r="J48" s="385"/>
      <c r="K48" s="385"/>
      <c r="L48" s="385"/>
      <c r="M48" s="385"/>
      <c r="N48" s="385"/>
      <c r="O48" s="385"/>
      <c r="P48" s="385"/>
      <c r="Q48" s="385"/>
      <c r="R48" s="385"/>
      <c r="S48" s="383">
        <f>SUM(D48:R48)</f>
        <v>0</v>
      </c>
      <c r="T48" s="351"/>
      <c r="U48" s="351"/>
      <c r="V48" s="377"/>
      <c r="W48" s="377"/>
      <c r="X48" s="377"/>
      <c r="Y48" s="377"/>
      <c r="Z48" s="377"/>
      <c r="AA48" s="377"/>
      <c r="AB48" s="377"/>
      <c r="AC48" s="377"/>
      <c r="AD48" s="377"/>
      <c r="AE48" s="377"/>
      <c r="AF48" s="377"/>
      <c r="AG48" s="377"/>
      <c r="AH48" s="377"/>
      <c r="AI48" s="377"/>
      <c r="AJ48" s="378"/>
      <c r="AK48" s="378"/>
      <c r="AL48" s="378"/>
      <c r="AM48" s="378"/>
      <c r="AN48" s="378"/>
      <c r="AO48" s="378"/>
      <c r="AP48" s="378"/>
      <c r="AQ48" s="378"/>
      <c r="AR48" s="378"/>
      <c r="AS48" s="378"/>
      <c r="AT48" s="378"/>
      <c r="AU48" s="378"/>
      <c r="AV48" s="378"/>
      <c r="AW48" s="378"/>
      <c r="AX48" s="378"/>
      <c r="AY48" s="378"/>
      <c r="AZ48" s="378"/>
      <c r="BA48" s="378"/>
      <c r="BB48" s="378"/>
      <c r="BC48" s="378"/>
      <c r="BD48" s="378"/>
      <c r="BE48" s="378"/>
      <c r="BF48" s="378"/>
      <c r="BG48" s="378"/>
      <c r="BH48" s="378"/>
      <c r="BI48" s="378"/>
      <c r="BJ48" s="378"/>
      <c r="BK48" s="378"/>
      <c r="BL48" s="378"/>
      <c r="BM48" s="378"/>
      <c r="BN48" s="378"/>
      <c r="BO48" s="378"/>
      <c r="BP48" s="378"/>
      <c r="BQ48" s="378"/>
      <c r="BR48" s="378"/>
      <c r="BS48" s="378"/>
      <c r="BT48" s="378"/>
      <c r="BU48" s="378"/>
      <c r="BV48" s="378"/>
      <c r="BW48" s="378"/>
      <c r="BX48" s="378"/>
      <c r="BY48" s="378"/>
      <c r="BZ48" s="378"/>
      <c r="CA48" s="378"/>
      <c r="CB48" s="378"/>
      <c r="CC48" s="378"/>
      <c r="CD48" s="378"/>
      <c r="CE48" s="378"/>
      <c r="CF48" s="378"/>
      <c r="CG48" s="378"/>
      <c r="CH48" s="378"/>
      <c r="CI48" s="378"/>
      <c r="CJ48" s="378"/>
      <c r="CK48" s="378"/>
      <c r="CL48" s="378"/>
      <c r="CM48" s="378"/>
      <c r="CN48" s="378"/>
      <c r="CO48" s="378"/>
      <c r="CP48" s="378"/>
      <c r="CQ48" s="378"/>
      <c r="CR48" s="378"/>
      <c r="CS48" s="378"/>
      <c r="CT48" s="378"/>
      <c r="CU48" s="378"/>
      <c r="CV48" s="378"/>
      <c r="CW48" s="378"/>
    </row>
    <row r="49" spans="1:101" s="379" customFormat="1" ht="16.5" customHeight="1" x14ac:dyDescent="0.2">
      <c r="A49" s="376"/>
      <c r="B49" s="1513" t="s">
        <v>534</v>
      </c>
      <c r="C49" s="1513"/>
      <c r="D49" s="386">
        <f>SUM(D41,D46,D48)</f>
        <v>0</v>
      </c>
      <c r="E49" s="386">
        <f t="shared" ref="E49:S49" si="3">SUM(E41,E46,E48)</f>
        <v>0</v>
      </c>
      <c r="F49" s="386">
        <f t="shared" si="3"/>
        <v>0</v>
      </c>
      <c r="G49" s="386">
        <f t="shared" si="3"/>
        <v>0</v>
      </c>
      <c r="H49" s="386">
        <f t="shared" si="3"/>
        <v>0</v>
      </c>
      <c r="I49" s="386">
        <f t="shared" si="3"/>
        <v>0</v>
      </c>
      <c r="J49" s="386">
        <f t="shared" si="3"/>
        <v>0</v>
      </c>
      <c r="K49" s="386">
        <f t="shared" si="3"/>
        <v>0</v>
      </c>
      <c r="L49" s="386">
        <f t="shared" si="3"/>
        <v>0</v>
      </c>
      <c r="M49" s="386">
        <f t="shared" si="3"/>
        <v>0</v>
      </c>
      <c r="N49" s="386">
        <f t="shared" si="3"/>
        <v>0</v>
      </c>
      <c r="O49" s="386">
        <f t="shared" si="3"/>
        <v>0</v>
      </c>
      <c r="P49" s="386">
        <f t="shared" si="3"/>
        <v>0</v>
      </c>
      <c r="Q49" s="386">
        <f t="shared" si="3"/>
        <v>0</v>
      </c>
      <c r="R49" s="386">
        <f t="shared" si="3"/>
        <v>0</v>
      </c>
      <c r="S49" s="386">
        <f t="shared" si="3"/>
        <v>0</v>
      </c>
      <c r="T49" s="351"/>
      <c r="U49" s="351"/>
      <c r="V49" s="377"/>
      <c r="W49" s="377"/>
      <c r="X49" s="377"/>
      <c r="Y49" s="377"/>
      <c r="Z49" s="377"/>
      <c r="AA49" s="377"/>
      <c r="AB49" s="377"/>
      <c r="AC49" s="377"/>
      <c r="AD49" s="377"/>
      <c r="AE49" s="377"/>
      <c r="AF49" s="377"/>
      <c r="AG49" s="377"/>
      <c r="AH49" s="377"/>
      <c r="AI49" s="377"/>
      <c r="AJ49" s="378"/>
      <c r="AK49" s="378"/>
      <c r="AL49" s="378"/>
      <c r="AM49" s="378"/>
      <c r="AN49" s="378"/>
      <c r="AO49" s="378"/>
      <c r="AP49" s="378"/>
      <c r="AQ49" s="378"/>
      <c r="AR49" s="378"/>
      <c r="AS49" s="378"/>
      <c r="AT49" s="378"/>
      <c r="AU49" s="378"/>
      <c r="AV49" s="378"/>
      <c r="AW49" s="378"/>
      <c r="AX49" s="378"/>
      <c r="AY49" s="378"/>
      <c r="AZ49" s="378"/>
      <c r="BA49" s="378"/>
      <c r="BB49" s="378"/>
      <c r="BC49" s="378"/>
      <c r="BD49" s="378"/>
      <c r="BE49" s="378"/>
      <c r="BF49" s="378"/>
      <c r="BG49" s="378"/>
      <c r="BH49" s="378"/>
      <c r="BI49" s="378"/>
      <c r="BJ49" s="378"/>
      <c r="BK49" s="378"/>
      <c r="BL49" s="378"/>
      <c r="BM49" s="378"/>
      <c r="BN49" s="378"/>
      <c r="BO49" s="378"/>
      <c r="BP49" s="378"/>
      <c r="BQ49" s="378"/>
      <c r="BR49" s="378"/>
      <c r="BS49" s="378"/>
      <c r="BT49" s="378"/>
      <c r="BU49" s="378"/>
      <c r="BV49" s="378"/>
      <c r="BW49" s="378"/>
      <c r="BX49" s="378"/>
      <c r="BY49" s="378"/>
      <c r="BZ49" s="378"/>
      <c r="CA49" s="378"/>
      <c r="CB49" s="378"/>
      <c r="CC49" s="378"/>
      <c r="CD49" s="378"/>
      <c r="CE49" s="378"/>
      <c r="CF49" s="378"/>
      <c r="CG49" s="378"/>
      <c r="CH49" s="378"/>
      <c r="CI49" s="378"/>
      <c r="CJ49" s="378"/>
      <c r="CK49" s="378"/>
      <c r="CL49" s="378"/>
      <c r="CM49" s="378"/>
      <c r="CN49" s="378"/>
      <c r="CO49" s="378"/>
      <c r="CP49" s="378"/>
      <c r="CQ49" s="378"/>
      <c r="CR49" s="378"/>
      <c r="CS49" s="378"/>
      <c r="CT49" s="378"/>
      <c r="CU49" s="378"/>
      <c r="CV49" s="378"/>
      <c r="CW49" s="378"/>
    </row>
    <row r="50" spans="1:101" s="255" customFormat="1" ht="7.5" customHeight="1" x14ac:dyDescent="0.2">
      <c r="A50" s="254"/>
      <c r="B50" s="387"/>
      <c r="C50" s="387"/>
      <c r="D50" s="387"/>
      <c r="E50" s="387"/>
      <c r="F50" s="387"/>
      <c r="G50" s="387"/>
      <c r="H50" s="387"/>
      <c r="I50" s="387"/>
      <c r="J50" s="387"/>
      <c r="K50" s="387"/>
      <c r="L50" s="387"/>
      <c r="M50" s="387"/>
      <c r="N50" s="387"/>
      <c r="O50" s="387"/>
      <c r="P50" s="387"/>
      <c r="Q50" s="387"/>
      <c r="R50" s="387"/>
      <c r="S50" s="254"/>
      <c r="T50" s="254"/>
      <c r="U50" s="254"/>
    </row>
    <row r="51" spans="1:101" s="255" customFormat="1" ht="18" customHeight="1" x14ac:dyDescent="0.2">
      <c r="A51" s="254"/>
      <c r="B51" s="388" t="s">
        <v>535</v>
      </c>
      <c r="C51" s="387"/>
      <c r="D51" s="387"/>
      <c r="E51" s="387"/>
      <c r="F51" s="387"/>
      <c r="G51" s="387"/>
      <c r="H51" s="387"/>
      <c r="I51" s="387"/>
      <c r="J51" s="387"/>
      <c r="K51" s="387"/>
      <c r="L51" s="387"/>
      <c r="M51" s="387"/>
      <c r="N51" s="387"/>
      <c r="O51" s="387"/>
      <c r="P51" s="387"/>
      <c r="Q51" s="387"/>
      <c r="R51" s="387"/>
      <c r="S51" s="254"/>
      <c r="T51" s="254"/>
      <c r="U51" s="254"/>
    </row>
    <row r="52" spans="1:101" s="255" customFormat="1" ht="18" customHeight="1" x14ac:dyDescent="0.2">
      <c r="A52" s="254"/>
      <c r="B52" s="387"/>
      <c r="C52" s="387"/>
      <c r="D52" s="387"/>
      <c r="E52" s="387"/>
      <c r="F52" s="387"/>
      <c r="G52" s="387"/>
      <c r="H52" s="387"/>
      <c r="I52" s="387"/>
      <c r="J52" s="387"/>
      <c r="K52" s="387"/>
      <c r="L52" s="387"/>
      <c r="M52" s="387"/>
      <c r="N52" s="387"/>
      <c r="O52" s="387"/>
      <c r="P52" s="387"/>
      <c r="Q52" s="387"/>
      <c r="R52" s="387"/>
      <c r="S52" s="254"/>
      <c r="T52" s="254"/>
      <c r="U52" s="254"/>
    </row>
    <row r="53" spans="1:101" ht="18" customHeight="1" x14ac:dyDescent="0.2">
      <c r="A53" s="334"/>
      <c r="B53" s="389"/>
      <c r="C53" s="389"/>
      <c r="D53" s="389"/>
      <c r="E53" s="389"/>
      <c r="F53" s="389"/>
      <c r="G53" s="389"/>
      <c r="H53" s="389"/>
      <c r="I53" s="389"/>
      <c r="J53" s="389"/>
      <c r="K53" s="389"/>
      <c r="L53" s="389"/>
      <c r="M53" s="389"/>
      <c r="N53" s="389"/>
      <c r="O53" s="389"/>
      <c r="P53" s="389"/>
      <c r="Q53" s="389"/>
      <c r="R53" s="389"/>
      <c r="S53" s="334"/>
      <c r="T53" s="334"/>
      <c r="U53" s="334"/>
    </row>
    <row r="54" spans="1:101" s="392" customFormat="1" ht="18" customHeight="1" x14ac:dyDescent="0.2">
      <c r="A54" s="342"/>
      <c r="B54" s="342" t="s">
        <v>536</v>
      </c>
      <c r="C54" s="342"/>
      <c r="D54" s="342"/>
      <c r="E54" s="390"/>
      <c r="F54" s="390"/>
      <c r="G54" s="390"/>
      <c r="H54" s="391"/>
      <c r="I54" s="342"/>
      <c r="J54" s="342"/>
      <c r="K54" s="342"/>
      <c r="L54" s="342"/>
      <c r="M54" s="342"/>
      <c r="N54" s="342"/>
      <c r="O54" s="342"/>
      <c r="P54" s="342"/>
      <c r="Q54" s="342"/>
      <c r="R54" s="342"/>
      <c r="S54" s="342"/>
      <c r="T54" s="244"/>
      <c r="U54" s="244"/>
    </row>
    <row r="55" spans="1:101" s="255" customFormat="1" ht="18" customHeight="1" x14ac:dyDescent="0.4">
      <c r="A55" s="393"/>
      <c r="B55" s="1202" t="s">
        <v>1079</v>
      </c>
      <c r="C55" s="395"/>
      <c r="D55" s="396"/>
      <c r="E55" s="254"/>
      <c r="F55" s="387"/>
      <c r="G55" s="387"/>
      <c r="H55" s="387"/>
      <c r="I55" s="387"/>
      <c r="J55" s="387"/>
      <c r="K55" s="387"/>
      <c r="L55" s="387"/>
      <c r="M55" s="387"/>
      <c r="N55" s="387"/>
      <c r="O55" s="387"/>
      <c r="P55" s="387"/>
      <c r="Q55" s="387"/>
      <c r="R55" s="387"/>
      <c r="S55" s="254"/>
      <c r="T55" s="284"/>
      <c r="U55" s="376"/>
    </row>
    <row r="56" spans="1:101" s="255" customFormat="1" ht="18" customHeight="1" x14ac:dyDescent="0.25">
      <c r="A56" s="393"/>
      <c r="B56" s="394"/>
      <c r="C56" s="395"/>
      <c r="D56" s="396"/>
      <c r="E56" s="254"/>
      <c r="F56" s="387"/>
      <c r="G56" s="387"/>
      <c r="H56" s="387"/>
      <c r="I56" s="387"/>
      <c r="J56" s="387"/>
      <c r="K56" s="387"/>
      <c r="L56" s="387"/>
      <c r="M56" s="387"/>
      <c r="N56" s="387"/>
      <c r="O56" s="387"/>
      <c r="P56" s="387"/>
      <c r="Q56" s="387"/>
      <c r="R56" s="387"/>
      <c r="S56" s="254"/>
      <c r="T56" s="284"/>
      <c r="U56" s="376"/>
    </row>
    <row r="57" spans="1:101" s="255" customFormat="1" ht="18" customHeight="1" x14ac:dyDescent="0.25">
      <c r="A57" s="393"/>
      <c r="B57" s="393" t="s">
        <v>537</v>
      </c>
      <c r="C57" s="397"/>
      <c r="D57" s="396"/>
      <c r="E57" s="254"/>
      <c r="F57" s="254"/>
      <c r="G57" s="254"/>
      <c r="H57" s="254"/>
      <c r="I57" s="254"/>
      <c r="J57" s="254"/>
      <c r="K57" s="254"/>
      <c r="L57" s="254"/>
      <c r="M57" s="254"/>
      <c r="N57" s="254"/>
      <c r="O57" s="254"/>
      <c r="P57" s="254"/>
      <c r="Q57" s="254"/>
      <c r="R57" s="254"/>
      <c r="S57" s="254"/>
      <c r="T57" s="284"/>
      <c r="U57" s="376"/>
    </row>
    <row r="58" spans="1:101" s="255" customFormat="1" ht="9" customHeight="1" x14ac:dyDescent="0.25">
      <c r="A58" s="393"/>
      <c r="B58" s="254"/>
      <c r="C58" s="396"/>
      <c r="D58" s="396"/>
      <c r="E58" s="254"/>
      <c r="F58" s="254"/>
      <c r="G58" s="254"/>
      <c r="H58" s="254"/>
      <c r="I58" s="254"/>
      <c r="J58" s="254"/>
      <c r="K58" s="254"/>
      <c r="L58" s="254"/>
      <c r="M58" s="254"/>
      <c r="N58" s="254"/>
      <c r="O58" s="254"/>
      <c r="P58" s="254"/>
      <c r="Q58" s="254"/>
      <c r="R58" s="254"/>
      <c r="S58" s="254"/>
      <c r="T58" s="284"/>
      <c r="U58" s="376"/>
    </row>
    <row r="59" spans="1:101" s="255" customFormat="1" ht="66" customHeight="1" x14ac:dyDescent="0.25">
      <c r="A59" s="393"/>
      <c r="B59" s="1561" t="s">
        <v>583</v>
      </c>
      <c r="C59" s="1533"/>
      <c r="D59" s="1199" t="s">
        <v>584</v>
      </c>
      <c r="E59" s="1199" t="s">
        <v>585</v>
      </c>
      <c r="F59" s="351"/>
      <c r="G59" s="351"/>
      <c r="H59" s="351"/>
      <c r="I59" s="351"/>
      <c r="J59" s="351"/>
      <c r="K59" s="351"/>
      <c r="L59" s="351"/>
      <c r="M59" s="351"/>
      <c r="N59" s="351"/>
      <c r="O59" s="351"/>
      <c r="P59" s="351"/>
      <c r="Q59" s="351"/>
      <c r="R59" s="351"/>
      <c r="S59" s="351"/>
      <c r="T59" s="398"/>
      <c r="U59" s="377"/>
      <c r="V59" s="351"/>
      <c r="W59" s="351"/>
    </row>
    <row r="60" spans="1:101" ht="18" customHeight="1" x14ac:dyDescent="0.25">
      <c r="A60" s="393"/>
      <c r="B60" s="1521" t="s">
        <v>539</v>
      </c>
      <c r="C60" s="1522"/>
      <c r="D60" s="399"/>
      <c r="E60" s="399"/>
      <c r="F60" s="351"/>
      <c r="G60" s="351"/>
      <c r="H60" s="351"/>
      <c r="I60" s="351"/>
      <c r="J60" s="351"/>
      <c r="K60" s="351"/>
      <c r="L60" s="351"/>
      <c r="M60" s="351"/>
      <c r="N60" s="351"/>
      <c r="O60" s="351"/>
      <c r="P60" s="351"/>
      <c r="Q60" s="351"/>
      <c r="R60" s="351"/>
      <c r="S60" s="351"/>
      <c r="T60" s="398"/>
      <c r="U60" s="377"/>
      <c r="V60" s="351"/>
      <c r="W60" s="351"/>
      <c r="X60" s="255"/>
      <c r="Y60" s="255"/>
      <c r="Z60" s="255"/>
      <c r="AA60" s="255"/>
      <c r="AB60" s="255"/>
      <c r="AC60" s="255"/>
      <c r="AD60" s="255"/>
      <c r="AE60" s="255"/>
      <c r="AF60" s="255"/>
      <c r="AG60" s="255"/>
      <c r="AH60" s="255"/>
      <c r="AI60" s="255"/>
      <c r="AJ60" s="255"/>
      <c r="AK60" s="255"/>
      <c r="AL60" s="255"/>
      <c r="AM60" s="255"/>
      <c r="AN60" s="255"/>
      <c r="AO60" s="255"/>
      <c r="AP60" s="255"/>
      <c r="AQ60" s="255"/>
      <c r="AR60" s="255"/>
      <c r="AS60" s="255"/>
      <c r="AT60" s="255"/>
      <c r="AU60" s="255"/>
      <c r="AV60" s="255"/>
      <c r="AW60" s="255"/>
      <c r="AX60" s="255"/>
      <c r="AY60" s="255"/>
      <c r="AZ60" s="255"/>
      <c r="BA60" s="255"/>
      <c r="BB60" s="255"/>
      <c r="BC60" s="255"/>
      <c r="BD60" s="255"/>
      <c r="BE60" s="255"/>
      <c r="BF60" s="255"/>
      <c r="BG60" s="255"/>
      <c r="BH60" s="255"/>
      <c r="BI60" s="255"/>
      <c r="BJ60" s="255"/>
      <c r="BK60" s="255"/>
      <c r="BL60" s="255"/>
      <c r="BM60" s="255"/>
      <c r="BN60" s="255"/>
      <c r="BO60" s="255"/>
      <c r="BP60" s="255"/>
      <c r="BQ60" s="255"/>
      <c r="BR60" s="255"/>
      <c r="BS60" s="255"/>
      <c r="BT60" s="255"/>
      <c r="BU60" s="255"/>
      <c r="BV60" s="255"/>
      <c r="BW60" s="255"/>
      <c r="BX60" s="255"/>
      <c r="BY60" s="255"/>
      <c r="BZ60" s="255"/>
      <c r="CA60" s="255"/>
      <c r="CB60" s="255"/>
      <c r="CC60" s="255"/>
      <c r="CD60" s="255"/>
      <c r="CE60" s="255"/>
      <c r="CF60" s="255"/>
      <c r="CG60" s="255"/>
      <c r="CH60" s="255"/>
      <c r="CI60" s="255"/>
      <c r="CJ60" s="255"/>
      <c r="CK60" s="255"/>
      <c r="CL60" s="255"/>
      <c r="CM60" s="255"/>
      <c r="CN60" s="255"/>
      <c r="CO60" s="255"/>
      <c r="CP60" s="255"/>
      <c r="CQ60" s="255"/>
      <c r="CR60" s="255"/>
      <c r="CS60" s="255"/>
      <c r="CT60" s="255"/>
      <c r="CU60" s="255"/>
    </row>
    <row r="61" spans="1:101" s="255" customFormat="1" ht="18" customHeight="1" x14ac:dyDescent="0.25">
      <c r="A61" s="393"/>
      <c r="B61" s="397"/>
      <c r="C61" s="396"/>
      <c r="D61" s="396"/>
      <c r="E61" s="254"/>
      <c r="F61" s="254"/>
      <c r="G61" s="254"/>
      <c r="H61" s="254"/>
      <c r="I61" s="254"/>
      <c r="J61" s="254"/>
      <c r="K61" s="254"/>
      <c r="L61" s="254"/>
      <c r="M61" s="254"/>
      <c r="N61" s="254"/>
      <c r="O61" s="254"/>
      <c r="P61" s="254"/>
      <c r="Q61" s="254"/>
      <c r="R61" s="254"/>
      <c r="S61" s="254"/>
      <c r="T61" s="254"/>
      <c r="U61" s="254"/>
    </row>
    <row r="62" spans="1:101" s="400" customFormat="1" ht="18" customHeight="1" x14ac:dyDescent="0.25">
      <c r="A62" s="393"/>
      <c r="B62" s="393" t="s">
        <v>540</v>
      </c>
      <c r="C62" s="397"/>
      <c r="D62" s="397"/>
      <c r="E62" s="393"/>
      <c r="F62" s="393"/>
      <c r="G62" s="393"/>
      <c r="H62" s="393"/>
      <c r="I62" s="393"/>
      <c r="J62" s="393"/>
      <c r="K62" s="393"/>
      <c r="L62" s="393"/>
      <c r="M62" s="393"/>
      <c r="N62" s="393"/>
      <c r="O62" s="393"/>
      <c r="P62" s="393"/>
      <c r="Q62" s="393"/>
      <c r="R62" s="393"/>
      <c r="S62" s="393"/>
      <c r="T62" s="254"/>
      <c r="U62" s="254"/>
    </row>
    <row r="63" spans="1:101" s="255" customFormat="1" ht="9" customHeight="1" x14ac:dyDescent="0.25">
      <c r="A63" s="393"/>
      <c r="B63" s="254"/>
      <c r="C63" s="396"/>
      <c r="D63" s="396"/>
      <c r="E63" s="254"/>
      <c r="F63" s="254"/>
      <c r="G63" s="254"/>
      <c r="H63" s="254"/>
      <c r="I63" s="254"/>
      <c r="J63" s="254"/>
      <c r="K63" s="254"/>
      <c r="L63" s="254"/>
      <c r="M63" s="254"/>
      <c r="N63" s="254"/>
      <c r="O63" s="254"/>
      <c r="P63" s="254"/>
      <c r="Q63" s="254"/>
      <c r="R63" s="254"/>
      <c r="S63" s="254"/>
      <c r="T63" s="254"/>
      <c r="U63" s="254"/>
    </row>
    <row r="64" spans="1:101" s="379" customFormat="1" ht="54" customHeight="1" x14ac:dyDescent="0.2">
      <c r="A64" s="376"/>
      <c r="B64" s="1518" t="s">
        <v>586</v>
      </c>
      <c r="C64" s="1518"/>
      <c r="D64" s="1199" t="s">
        <v>1145</v>
      </c>
      <c r="E64" s="1199" t="s">
        <v>543</v>
      </c>
      <c r="F64" s="1199" t="s">
        <v>1058</v>
      </c>
      <c r="G64" s="401"/>
      <c r="H64" s="401"/>
      <c r="I64" s="401"/>
      <c r="J64" s="401"/>
      <c r="K64" s="401"/>
      <c r="L64" s="401"/>
      <c r="M64" s="401"/>
      <c r="N64" s="401"/>
      <c r="O64" s="401"/>
      <c r="P64" s="401"/>
      <c r="Q64" s="377"/>
      <c r="R64" s="402"/>
      <c r="S64" s="402"/>
      <c r="T64" s="351"/>
      <c r="U64" s="351"/>
      <c r="V64" s="377"/>
      <c r="W64" s="377"/>
      <c r="X64" s="378"/>
      <c r="Y64" s="378"/>
      <c r="Z64" s="378"/>
      <c r="AA64" s="378"/>
      <c r="AB64" s="378"/>
      <c r="AC64" s="378"/>
      <c r="AD64" s="378"/>
      <c r="AE64" s="378"/>
      <c r="AF64" s="378"/>
      <c r="AG64" s="378"/>
      <c r="AH64" s="378"/>
      <c r="AI64" s="378"/>
      <c r="AJ64" s="378"/>
      <c r="AK64" s="378"/>
      <c r="AL64" s="378"/>
      <c r="AM64" s="378"/>
      <c r="AN64" s="378"/>
      <c r="AO64" s="378"/>
      <c r="AP64" s="378"/>
      <c r="AQ64" s="378"/>
      <c r="AR64" s="378"/>
      <c r="AS64" s="378"/>
      <c r="AT64" s="378"/>
      <c r="AU64" s="378"/>
      <c r="AV64" s="378"/>
      <c r="AW64" s="378"/>
      <c r="AX64" s="378"/>
      <c r="AY64" s="378"/>
      <c r="AZ64" s="378"/>
      <c r="BA64" s="378"/>
      <c r="BB64" s="378"/>
      <c r="BC64" s="378"/>
      <c r="BD64" s="378"/>
      <c r="BE64" s="378"/>
      <c r="BF64" s="378"/>
      <c r="BG64" s="378"/>
      <c r="BH64" s="378"/>
      <c r="BI64" s="378"/>
      <c r="BJ64" s="378"/>
      <c r="BK64" s="378"/>
      <c r="BL64" s="378"/>
      <c r="BM64" s="378"/>
      <c r="BN64" s="378"/>
      <c r="BO64" s="378"/>
      <c r="BP64" s="378"/>
      <c r="BQ64" s="378"/>
      <c r="BR64" s="378"/>
      <c r="BS64" s="378"/>
      <c r="BT64" s="378"/>
      <c r="BU64" s="378"/>
      <c r="BV64" s="378"/>
      <c r="BW64" s="378"/>
      <c r="BX64" s="378"/>
      <c r="BY64" s="378"/>
      <c r="BZ64" s="378"/>
      <c r="CA64" s="378"/>
      <c r="CB64" s="378"/>
      <c r="CC64" s="378"/>
      <c r="CD64" s="378"/>
      <c r="CE64" s="378"/>
      <c r="CF64" s="378"/>
      <c r="CG64" s="378"/>
      <c r="CH64" s="378"/>
      <c r="CI64" s="378"/>
      <c r="CJ64" s="378"/>
      <c r="CK64" s="378"/>
      <c r="CL64" s="378"/>
      <c r="CM64" s="378"/>
      <c r="CN64" s="378"/>
      <c r="CO64" s="378"/>
      <c r="CP64" s="378"/>
      <c r="CQ64" s="378"/>
      <c r="CR64" s="378"/>
      <c r="CS64" s="378"/>
      <c r="CT64" s="378"/>
      <c r="CU64" s="378"/>
    </row>
    <row r="65" spans="1:99" s="379" customFormat="1" ht="16.5" customHeight="1" x14ac:dyDescent="0.2">
      <c r="A65" s="376"/>
      <c r="B65" s="1523" t="s">
        <v>541</v>
      </c>
      <c r="C65" s="1523"/>
      <c r="D65" s="1159"/>
      <c r="E65" s="1161"/>
      <c r="F65" s="403">
        <f>D65*E65</f>
        <v>0</v>
      </c>
      <c r="G65" s="404"/>
      <c r="H65" s="404"/>
      <c r="I65" s="405"/>
      <c r="J65" s="404"/>
      <c r="K65" s="404"/>
      <c r="L65" s="404"/>
      <c r="M65" s="404"/>
      <c r="N65" s="404"/>
      <c r="O65" s="404"/>
      <c r="P65" s="404"/>
      <c r="Q65" s="377"/>
      <c r="R65" s="406"/>
      <c r="S65" s="406"/>
      <c r="T65" s="351"/>
      <c r="U65" s="351"/>
      <c r="V65" s="377"/>
      <c r="W65" s="377"/>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8"/>
      <c r="AZ65" s="378"/>
      <c r="BA65" s="378"/>
      <c r="BB65" s="378"/>
      <c r="BC65" s="378"/>
      <c r="BD65" s="378"/>
      <c r="BE65" s="378"/>
      <c r="BF65" s="378"/>
      <c r="BG65" s="378"/>
      <c r="BH65" s="378"/>
      <c r="BI65" s="378"/>
      <c r="BJ65" s="378"/>
      <c r="BK65" s="378"/>
      <c r="BL65" s="378"/>
      <c r="BM65" s="378"/>
      <c r="BN65" s="378"/>
      <c r="BO65" s="378"/>
      <c r="BP65" s="378"/>
      <c r="BQ65" s="378"/>
      <c r="BR65" s="378"/>
      <c r="BS65" s="378"/>
      <c r="BT65" s="378"/>
      <c r="BU65" s="378"/>
      <c r="BV65" s="378"/>
      <c r="BW65" s="378"/>
      <c r="BX65" s="378"/>
      <c r="BY65" s="378"/>
      <c r="BZ65" s="378"/>
      <c r="CA65" s="378"/>
      <c r="CB65" s="378"/>
      <c r="CC65" s="378"/>
      <c r="CD65" s="378"/>
      <c r="CE65" s="378"/>
      <c r="CF65" s="378"/>
      <c r="CG65" s="378"/>
      <c r="CH65" s="378"/>
      <c r="CI65" s="378"/>
      <c r="CJ65" s="378"/>
      <c r="CK65" s="378"/>
      <c r="CL65" s="378"/>
      <c r="CM65" s="378"/>
      <c r="CN65" s="378"/>
      <c r="CO65" s="378"/>
      <c r="CP65" s="378"/>
      <c r="CQ65" s="378"/>
      <c r="CR65" s="378"/>
      <c r="CS65" s="378"/>
      <c r="CT65" s="378"/>
      <c r="CU65" s="378"/>
    </row>
    <row r="66" spans="1:99" s="379" customFormat="1" ht="16.5" customHeight="1" x14ac:dyDescent="0.2">
      <c r="A66" s="376"/>
      <c r="B66" s="1517" t="s">
        <v>542</v>
      </c>
      <c r="C66" s="1517"/>
      <c r="D66" s="1159"/>
      <c r="E66" s="1161"/>
      <c r="F66" s="403">
        <f>D66*E66</f>
        <v>0</v>
      </c>
      <c r="G66" s="404"/>
      <c r="H66" s="404"/>
      <c r="I66" s="405"/>
      <c r="J66" s="404"/>
      <c r="K66" s="404"/>
      <c r="L66" s="404"/>
      <c r="M66" s="404"/>
      <c r="N66" s="404"/>
      <c r="O66" s="404"/>
      <c r="P66" s="404"/>
      <c r="Q66" s="377"/>
      <c r="R66" s="406"/>
      <c r="S66" s="406"/>
      <c r="T66" s="351"/>
      <c r="U66" s="351"/>
      <c r="V66" s="377"/>
      <c r="W66" s="377"/>
      <c r="X66" s="378"/>
      <c r="Y66" s="378"/>
      <c r="Z66" s="378"/>
      <c r="AA66" s="378"/>
      <c r="AB66" s="378"/>
      <c r="AC66" s="378"/>
      <c r="AD66" s="378"/>
      <c r="AE66" s="378"/>
      <c r="AF66" s="378"/>
      <c r="AG66" s="378"/>
      <c r="AH66" s="378"/>
      <c r="AI66" s="378"/>
      <c r="AJ66" s="378"/>
      <c r="AK66" s="378"/>
      <c r="AL66" s="378"/>
      <c r="AM66" s="378"/>
      <c r="AN66" s="378"/>
      <c r="AO66" s="378"/>
      <c r="AP66" s="378"/>
      <c r="AQ66" s="378"/>
      <c r="AR66" s="378"/>
      <c r="AS66" s="378"/>
      <c r="AT66" s="378"/>
      <c r="AU66" s="378"/>
      <c r="AV66" s="378"/>
      <c r="AW66" s="378"/>
      <c r="AX66" s="378"/>
      <c r="AY66" s="378"/>
      <c r="AZ66" s="378"/>
      <c r="BA66" s="378"/>
      <c r="BB66" s="378"/>
      <c r="BC66" s="378"/>
      <c r="BD66" s="378"/>
      <c r="BE66" s="378"/>
      <c r="BF66" s="378"/>
      <c r="BG66" s="378"/>
      <c r="BH66" s="378"/>
      <c r="BI66" s="378"/>
      <c r="BJ66" s="378"/>
      <c r="BK66" s="378"/>
      <c r="BL66" s="378"/>
      <c r="BM66" s="378"/>
      <c r="BN66" s="378"/>
      <c r="BO66" s="378"/>
      <c r="BP66" s="378"/>
      <c r="BQ66" s="378"/>
      <c r="BR66" s="378"/>
      <c r="BS66" s="378"/>
      <c r="BT66" s="378"/>
      <c r="BU66" s="378"/>
      <c r="BV66" s="378"/>
      <c r="BW66" s="378"/>
      <c r="BX66" s="378"/>
      <c r="BY66" s="378"/>
      <c r="BZ66" s="378"/>
      <c r="CA66" s="378"/>
      <c r="CB66" s="378"/>
      <c r="CC66" s="378"/>
      <c r="CD66" s="378"/>
      <c r="CE66" s="378"/>
      <c r="CF66" s="378"/>
      <c r="CG66" s="378"/>
      <c r="CH66" s="378"/>
      <c r="CI66" s="378"/>
      <c r="CJ66" s="378"/>
      <c r="CK66" s="378"/>
      <c r="CL66" s="378"/>
      <c r="CM66" s="378"/>
      <c r="CN66" s="378"/>
      <c r="CO66" s="378"/>
      <c r="CP66" s="378"/>
      <c r="CQ66" s="378"/>
      <c r="CR66" s="378"/>
      <c r="CS66" s="378"/>
      <c r="CT66" s="378"/>
      <c r="CU66" s="378"/>
    </row>
    <row r="67" spans="1:99" s="379" customFormat="1" ht="16.5" customHeight="1" x14ac:dyDescent="0.2">
      <c r="A67" s="376"/>
      <c r="B67" s="1517" t="s">
        <v>582</v>
      </c>
      <c r="C67" s="1517"/>
      <c r="D67" s="1159"/>
      <c r="E67" s="1161"/>
      <c r="F67" s="403">
        <f>D67*E67</f>
        <v>0</v>
      </c>
      <c r="G67" s="404"/>
      <c r="H67" s="404"/>
      <c r="I67" s="405"/>
      <c r="J67" s="404"/>
      <c r="K67" s="404"/>
      <c r="L67" s="404"/>
      <c r="M67" s="404"/>
      <c r="N67" s="404"/>
      <c r="O67" s="404"/>
      <c r="P67" s="404"/>
      <c r="Q67" s="377"/>
      <c r="R67" s="406"/>
      <c r="S67" s="406"/>
      <c r="T67" s="351"/>
      <c r="U67" s="351"/>
      <c r="V67" s="377"/>
      <c r="W67" s="377"/>
      <c r="X67" s="378"/>
      <c r="Y67" s="378"/>
      <c r="Z67" s="378"/>
      <c r="AA67" s="378"/>
      <c r="AB67" s="378"/>
      <c r="AC67" s="378"/>
      <c r="AD67" s="378"/>
      <c r="AE67" s="378"/>
      <c r="AF67" s="378"/>
      <c r="AG67" s="378"/>
      <c r="AH67" s="378"/>
      <c r="AI67" s="378"/>
      <c r="AJ67" s="378"/>
      <c r="AK67" s="378"/>
      <c r="AL67" s="378"/>
      <c r="AM67" s="378"/>
      <c r="AN67" s="378"/>
      <c r="AO67" s="378"/>
      <c r="AP67" s="378"/>
      <c r="AQ67" s="378"/>
      <c r="AR67" s="378"/>
      <c r="AS67" s="378"/>
      <c r="AT67" s="378"/>
      <c r="AU67" s="378"/>
      <c r="AV67" s="378"/>
      <c r="AW67" s="378"/>
      <c r="AX67" s="378"/>
      <c r="AY67" s="378"/>
      <c r="AZ67" s="378"/>
      <c r="BA67" s="378"/>
      <c r="BB67" s="378"/>
      <c r="BC67" s="378"/>
      <c r="BD67" s="378"/>
      <c r="BE67" s="378"/>
      <c r="BF67" s="378"/>
      <c r="BG67" s="378"/>
      <c r="BH67" s="378"/>
      <c r="BI67" s="378"/>
      <c r="BJ67" s="378"/>
      <c r="BK67" s="378"/>
      <c r="BL67" s="378"/>
      <c r="BM67" s="378"/>
      <c r="BN67" s="378"/>
      <c r="BO67" s="378"/>
      <c r="BP67" s="378"/>
      <c r="BQ67" s="378"/>
      <c r="BR67" s="378"/>
      <c r="BS67" s="378"/>
      <c r="BT67" s="378"/>
      <c r="BU67" s="378"/>
      <c r="BV67" s="378"/>
      <c r="BW67" s="378"/>
      <c r="BX67" s="378"/>
      <c r="BY67" s="378"/>
      <c r="BZ67" s="378"/>
      <c r="CA67" s="378"/>
      <c r="CB67" s="378"/>
      <c r="CC67" s="378"/>
      <c r="CD67" s="378"/>
      <c r="CE67" s="378"/>
      <c r="CF67" s="378"/>
      <c r="CG67" s="378"/>
      <c r="CH67" s="378"/>
      <c r="CI67" s="378"/>
      <c r="CJ67" s="378"/>
      <c r="CK67" s="378"/>
      <c r="CL67" s="378"/>
      <c r="CM67" s="378"/>
      <c r="CN67" s="378"/>
      <c r="CO67" s="378"/>
      <c r="CP67" s="378"/>
      <c r="CQ67" s="378"/>
      <c r="CR67" s="378"/>
      <c r="CS67" s="378"/>
      <c r="CT67" s="378"/>
      <c r="CU67" s="378"/>
    </row>
    <row r="68" spans="1:99" s="379" customFormat="1" ht="16.5" customHeight="1" x14ac:dyDescent="0.2">
      <c r="A68" s="376"/>
      <c r="B68" s="1517" t="s">
        <v>519</v>
      </c>
      <c r="C68" s="1517"/>
      <c r="D68" s="1159"/>
      <c r="E68" s="1161"/>
      <c r="F68" s="403">
        <f>D68*E68</f>
        <v>0</v>
      </c>
      <c r="G68" s="404"/>
      <c r="H68" s="404"/>
      <c r="I68" s="405"/>
      <c r="J68" s="404"/>
      <c r="K68" s="404"/>
      <c r="L68" s="404"/>
      <c r="M68" s="404"/>
      <c r="N68" s="404"/>
      <c r="O68" s="404"/>
      <c r="P68" s="404"/>
      <c r="Q68" s="377"/>
      <c r="R68" s="406"/>
      <c r="S68" s="406"/>
      <c r="T68" s="351"/>
      <c r="U68" s="351"/>
      <c r="V68" s="377"/>
      <c r="W68" s="377"/>
      <c r="X68" s="378"/>
      <c r="Y68" s="378"/>
      <c r="Z68" s="378"/>
      <c r="AA68" s="378"/>
      <c r="AB68" s="378"/>
      <c r="AC68" s="378"/>
      <c r="AD68" s="378"/>
      <c r="AE68" s="378"/>
      <c r="AF68" s="378"/>
      <c r="AG68" s="378"/>
      <c r="AH68" s="378"/>
      <c r="AI68" s="378"/>
      <c r="AJ68" s="378"/>
      <c r="AK68" s="378"/>
      <c r="AL68" s="378"/>
      <c r="AM68" s="378"/>
      <c r="AN68" s="378"/>
      <c r="AO68" s="378"/>
      <c r="AP68" s="378"/>
      <c r="AQ68" s="378"/>
      <c r="AR68" s="378"/>
      <c r="AS68" s="378"/>
      <c r="AT68" s="378"/>
      <c r="AU68" s="378"/>
      <c r="AV68" s="378"/>
      <c r="AW68" s="378"/>
      <c r="AX68" s="378"/>
      <c r="AY68" s="378"/>
      <c r="AZ68" s="378"/>
      <c r="BA68" s="378"/>
      <c r="BB68" s="378"/>
      <c r="BC68" s="378"/>
      <c r="BD68" s="378"/>
      <c r="BE68" s="378"/>
      <c r="BF68" s="378"/>
      <c r="BG68" s="378"/>
      <c r="BH68" s="378"/>
      <c r="BI68" s="378"/>
      <c r="BJ68" s="378"/>
      <c r="BK68" s="378"/>
      <c r="BL68" s="378"/>
      <c r="BM68" s="378"/>
      <c r="BN68" s="378"/>
      <c r="BO68" s="378"/>
      <c r="BP68" s="378"/>
      <c r="BQ68" s="378"/>
      <c r="BR68" s="378"/>
      <c r="BS68" s="378"/>
      <c r="BT68" s="378"/>
      <c r="BU68" s="378"/>
      <c r="BV68" s="378"/>
      <c r="BW68" s="378"/>
      <c r="BX68" s="378"/>
      <c r="BY68" s="378"/>
      <c r="BZ68" s="378"/>
      <c r="CA68" s="378"/>
      <c r="CB68" s="378"/>
      <c r="CC68" s="378"/>
      <c r="CD68" s="378"/>
      <c r="CE68" s="378"/>
      <c r="CF68" s="378"/>
      <c r="CG68" s="378"/>
      <c r="CH68" s="378"/>
      <c r="CI68" s="378"/>
      <c r="CJ68" s="378"/>
      <c r="CK68" s="378"/>
      <c r="CL68" s="378"/>
      <c r="CM68" s="378"/>
      <c r="CN68" s="378"/>
      <c r="CO68" s="378"/>
      <c r="CP68" s="378"/>
      <c r="CQ68" s="378"/>
      <c r="CR68" s="378"/>
      <c r="CS68" s="378"/>
      <c r="CT68" s="378"/>
      <c r="CU68" s="378"/>
    </row>
    <row r="69" spans="1:99" s="379" customFormat="1" ht="16.5" customHeight="1" x14ac:dyDescent="0.2">
      <c r="A69" s="376"/>
      <c r="B69" s="1513" t="s">
        <v>534</v>
      </c>
      <c r="C69" s="1513"/>
      <c r="D69" s="382">
        <f>SUM(D65:D68)</f>
        <v>0</v>
      </c>
      <c r="E69" s="407"/>
      <c r="F69" s="408">
        <f>SUM(F65:F68)</f>
        <v>0</v>
      </c>
      <c r="G69" s="409"/>
      <c r="H69" s="409"/>
      <c r="I69" s="409"/>
      <c r="J69" s="409"/>
      <c r="K69" s="409"/>
      <c r="L69" s="409"/>
      <c r="M69" s="409"/>
      <c r="N69" s="409"/>
      <c r="O69" s="409"/>
      <c r="P69" s="409"/>
      <c r="Q69" s="377"/>
      <c r="R69" s="404"/>
      <c r="S69" s="404"/>
      <c r="T69" s="351"/>
      <c r="U69" s="351"/>
      <c r="V69" s="377"/>
      <c r="W69" s="377"/>
      <c r="X69" s="378"/>
      <c r="Y69" s="378"/>
      <c r="Z69" s="378"/>
      <c r="AA69" s="378"/>
      <c r="AB69" s="378"/>
      <c r="AC69" s="378"/>
      <c r="AD69" s="378"/>
      <c r="AE69" s="378"/>
      <c r="AF69" s="378"/>
      <c r="AG69" s="378"/>
      <c r="AH69" s="378"/>
      <c r="AI69" s="378"/>
      <c r="AJ69" s="378"/>
      <c r="AK69" s="378"/>
      <c r="AL69" s="378"/>
      <c r="AM69" s="378"/>
      <c r="AN69" s="378"/>
      <c r="AO69" s="378"/>
      <c r="AP69" s="378"/>
      <c r="AQ69" s="378"/>
      <c r="AR69" s="378"/>
      <c r="AS69" s="378"/>
      <c r="AT69" s="378"/>
      <c r="AU69" s="378"/>
      <c r="AV69" s="378"/>
      <c r="AW69" s="378"/>
      <c r="AX69" s="378"/>
      <c r="AY69" s="378"/>
      <c r="AZ69" s="378"/>
      <c r="BA69" s="378"/>
      <c r="BB69" s="378"/>
      <c r="BC69" s="378"/>
      <c r="BD69" s="378"/>
      <c r="BE69" s="378"/>
      <c r="BF69" s="378"/>
      <c r="BG69" s="378"/>
      <c r="BH69" s="378"/>
      <c r="BI69" s="378"/>
      <c r="BJ69" s="378"/>
      <c r="BK69" s="378"/>
      <c r="BL69" s="378"/>
      <c r="BM69" s="378"/>
      <c r="BN69" s="378"/>
      <c r="BO69" s="378"/>
      <c r="BP69" s="378"/>
      <c r="BQ69" s="378"/>
      <c r="BR69" s="378"/>
      <c r="BS69" s="378"/>
      <c r="BT69" s="378"/>
      <c r="BU69" s="378"/>
      <c r="BV69" s="378"/>
      <c r="BW69" s="378"/>
      <c r="BX69" s="378"/>
      <c r="BY69" s="378"/>
      <c r="BZ69" s="378"/>
      <c r="CA69" s="378"/>
      <c r="CB69" s="378"/>
      <c r="CC69" s="378"/>
      <c r="CD69" s="378"/>
      <c r="CE69" s="378"/>
      <c r="CF69" s="378"/>
      <c r="CG69" s="378"/>
      <c r="CH69" s="378"/>
      <c r="CI69" s="378"/>
      <c r="CJ69" s="378"/>
      <c r="CK69" s="378"/>
      <c r="CL69" s="378"/>
      <c r="CM69" s="378"/>
      <c r="CN69" s="378"/>
      <c r="CO69" s="378"/>
      <c r="CP69" s="378"/>
      <c r="CQ69" s="378"/>
      <c r="CR69" s="378"/>
      <c r="CS69" s="378"/>
      <c r="CT69" s="378"/>
      <c r="CU69" s="378"/>
    </row>
    <row r="70" spans="1:99" s="255" customFormat="1" ht="18" customHeight="1" x14ac:dyDescent="0.25">
      <c r="A70" s="393"/>
      <c r="B70" s="254"/>
      <c r="C70" s="396"/>
      <c r="D70" s="396"/>
      <c r="E70" s="254"/>
      <c r="F70" s="254"/>
      <c r="G70" s="254"/>
      <c r="H70" s="254"/>
      <c r="I70" s="254"/>
      <c r="J70" s="254"/>
      <c r="K70" s="254"/>
      <c r="L70" s="254"/>
      <c r="M70" s="254"/>
      <c r="N70" s="254"/>
      <c r="O70" s="254"/>
      <c r="P70" s="254"/>
      <c r="Q70" s="254"/>
      <c r="R70" s="254"/>
      <c r="S70" s="254"/>
      <c r="T70" s="254"/>
      <c r="U70" s="254"/>
    </row>
    <row r="71" spans="1:99" s="255" customFormat="1" ht="15" customHeight="1" x14ac:dyDescent="0.25">
      <c r="A71" s="254"/>
      <c r="B71" s="393" t="s">
        <v>544</v>
      </c>
      <c r="C71" s="410"/>
      <c r="D71" s="410"/>
      <c r="E71" s="410"/>
      <c r="F71" s="410"/>
      <c r="G71" s="410"/>
      <c r="H71" s="410"/>
      <c r="I71" s="410"/>
      <c r="J71" s="410"/>
      <c r="K71" s="410"/>
      <c r="L71" s="410"/>
      <c r="M71" s="410"/>
      <c r="N71" s="410"/>
      <c r="O71" s="410"/>
      <c r="P71" s="410"/>
      <c r="Q71" s="410"/>
      <c r="R71" s="410"/>
      <c r="S71" s="254"/>
      <c r="T71" s="254"/>
      <c r="U71" s="254"/>
    </row>
    <row r="72" spans="1:99" s="255" customFormat="1" ht="9" customHeight="1" x14ac:dyDescent="0.2">
      <c r="A72" s="254"/>
      <c r="B72" s="410"/>
      <c r="C72" s="410"/>
      <c r="D72" s="410"/>
      <c r="E72" s="410"/>
      <c r="F72" s="410"/>
      <c r="G72" s="410"/>
      <c r="H72" s="410"/>
      <c r="I72" s="410"/>
      <c r="J72" s="410"/>
      <c r="K72" s="410"/>
      <c r="L72" s="410"/>
      <c r="M72" s="410"/>
      <c r="N72" s="410"/>
      <c r="O72" s="410"/>
      <c r="P72" s="410"/>
      <c r="Q72" s="410"/>
      <c r="R72" s="410"/>
      <c r="S72" s="254"/>
      <c r="T72" s="254"/>
      <c r="U72" s="254"/>
    </row>
    <row r="73" spans="1:99" ht="15" customHeight="1" x14ac:dyDescent="0.2">
      <c r="A73" s="254"/>
      <c r="B73" s="1518" t="s">
        <v>592</v>
      </c>
      <c r="C73" s="1518"/>
      <c r="D73" s="1518" t="s">
        <v>571</v>
      </c>
      <c r="E73" s="1518"/>
      <c r="F73" s="1519" t="s">
        <v>553</v>
      </c>
      <c r="G73" s="1519"/>
      <c r="H73" s="1519"/>
      <c r="I73" s="1519"/>
      <c r="J73" s="1519"/>
      <c r="K73" s="1519"/>
      <c r="L73" s="1519"/>
      <c r="M73" s="1519"/>
      <c r="N73" s="1519"/>
      <c r="O73" s="1519"/>
      <c r="P73" s="1425" t="s">
        <v>1053</v>
      </c>
      <c r="Q73" s="1425"/>
      <c r="R73" s="351"/>
      <c r="S73" s="351"/>
      <c r="T73" s="351"/>
      <c r="U73" s="351"/>
      <c r="V73" s="351"/>
      <c r="W73" s="351"/>
      <c r="X73" s="255"/>
      <c r="Y73" s="255"/>
      <c r="Z73" s="255"/>
      <c r="AA73" s="255"/>
      <c r="AB73" s="255"/>
      <c r="AC73" s="255"/>
      <c r="AD73" s="255"/>
      <c r="AE73" s="255"/>
      <c r="AF73" s="255"/>
      <c r="AG73" s="255"/>
      <c r="AH73" s="255"/>
      <c r="AI73" s="255"/>
      <c r="AJ73" s="255"/>
      <c r="AK73" s="255"/>
      <c r="AL73" s="255"/>
      <c r="AM73" s="255"/>
      <c r="AN73" s="255"/>
      <c r="AO73" s="255"/>
      <c r="AP73" s="255"/>
      <c r="AQ73" s="255"/>
      <c r="AR73" s="255"/>
      <c r="AS73" s="255"/>
      <c r="AT73" s="255"/>
      <c r="AU73" s="255"/>
      <c r="AV73" s="255"/>
      <c r="AW73" s="255"/>
      <c r="AX73" s="255"/>
      <c r="AY73" s="255"/>
      <c r="AZ73" s="255"/>
      <c r="BA73" s="255"/>
      <c r="BB73" s="255"/>
      <c r="BC73" s="255"/>
      <c r="BD73" s="255"/>
      <c r="BE73" s="255"/>
      <c r="BF73" s="255"/>
      <c r="BG73" s="255"/>
      <c r="BH73" s="255"/>
      <c r="BI73" s="255"/>
      <c r="BJ73" s="255"/>
      <c r="BK73" s="255"/>
      <c r="BL73" s="255"/>
      <c r="BM73" s="255"/>
      <c r="BN73" s="255"/>
      <c r="BO73" s="255"/>
      <c r="BP73" s="255"/>
      <c r="BQ73" s="255"/>
      <c r="BR73" s="255"/>
      <c r="BS73" s="255"/>
      <c r="BT73" s="255"/>
      <c r="BU73" s="255"/>
      <c r="BV73" s="255"/>
      <c r="BW73" s="255"/>
      <c r="BX73" s="255"/>
      <c r="BY73" s="255"/>
      <c r="BZ73" s="255"/>
      <c r="CA73" s="255"/>
      <c r="CB73" s="255"/>
      <c r="CC73" s="255"/>
      <c r="CD73" s="255"/>
      <c r="CE73" s="255"/>
      <c r="CF73" s="255"/>
      <c r="CG73" s="255"/>
      <c r="CH73" s="255"/>
      <c r="CI73" s="255"/>
      <c r="CJ73" s="255"/>
      <c r="CK73" s="255"/>
      <c r="CL73" s="255"/>
      <c r="CM73" s="255"/>
      <c r="CN73" s="255"/>
      <c r="CO73" s="255"/>
      <c r="CP73" s="255"/>
      <c r="CQ73" s="255"/>
      <c r="CR73" s="255"/>
      <c r="CS73" s="255"/>
      <c r="CT73" s="255"/>
      <c r="CU73" s="255"/>
    </row>
    <row r="74" spans="1:99" ht="15" customHeight="1" x14ac:dyDescent="0.2">
      <c r="A74" s="254"/>
      <c r="B74" s="1518"/>
      <c r="C74" s="1518"/>
      <c r="D74" s="1518"/>
      <c r="E74" s="1518"/>
      <c r="F74" s="1518" t="s">
        <v>554</v>
      </c>
      <c r="G74" s="1518"/>
      <c r="H74" s="1518"/>
      <c r="I74" s="1518"/>
      <c r="J74" s="1518"/>
      <c r="K74" s="1518" t="s">
        <v>549</v>
      </c>
      <c r="L74" s="1518" t="s">
        <v>515</v>
      </c>
      <c r="M74" s="1425" t="s">
        <v>517</v>
      </c>
      <c r="N74" s="1425" t="s">
        <v>550</v>
      </c>
      <c r="O74" s="1425" t="s">
        <v>450</v>
      </c>
      <c r="P74" s="1425"/>
      <c r="Q74" s="1425"/>
      <c r="R74" s="351"/>
      <c r="S74" s="351"/>
      <c r="T74" s="351"/>
      <c r="U74" s="351"/>
      <c r="V74" s="351"/>
      <c r="W74" s="351"/>
      <c r="X74" s="255"/>
      <c r="Y74" s="255"/>
      <c r="Z74" s="255"/>
      <c r="AA74" s="255"/>
      <c r="AB74" s="255"/>
      <c r="AC74" s="255"/>
      <c r="AD74" s="255"/>
      <c r="AE74" s="255"/>
      <c r="AF74" s="255"/>
      <c r="AG74" s="255"/>
      <c r="AH74" s="255"/>
      <c r="AI74" s="255"/>
      <c r="AJ74" s="255"/>
      <c r="AK74" s="255"/>
      <c r="AL74" s="255"/>
      <c r="AM74" s="255"/>
      <c r="AN74" s="255"/>
      <c r="AO74" s="255"/>
      <c r="AP74" s="255"/>
      <c r="AQ74" s="255"/>
      <c r="AR74" s="255"/>
      <c r="AS74" s="255"/>
      <c r="AT74" s="255"/>
      <c r="AU74" s="255"/>
      <c r="AV74" s="255"/>
      <c r="AW74" s="255"/>
      <c r="AX74" s="255"/>
      <c r="AY74" s="255"/>
      <c r="AZ74" s="255"/>
      <c r="BA74" s="255"/>
      <c r="BB74" s="255"/>
      <c r="BC74" s="255"/>
      <c r="BD74" s="255"/>
      <c r="BE74" s="255"/>
      <c r="BF74" s="255"/>
      <c r="BG74" s="255"/>
      <c r="BH74" s="255"/>
      <c r="BI74" s="255"/>
      <c r="BJ74" s="255"/>
      <c r="BK74" s="255"/>
      <c r="BL74" s="255"/>
      <c r="BM74" s="255"/>
      <c r="BN74" s="255"/>
      <c r="BO74" s="255"/>
      <c r="BP74" s="255"/>
      <c r="BQ74" s="255"/>
      <c r="BR74" s="255"/>
      <c r="BS74" s="255"/>
      <c r="BT74" s="255"/>
      <c r="BU74" s="255"/>
      <c r="BV74" s="255"/>
      <c r="BW74" s="255"/>
      <c r="BX74" s="255"/>
      <c r="BY74" s="255"/>
      <c r="BZ74" s="255"/>
      <c r="CA74" s="255"/>
      <c r="CB74" s="255"/>
      <c r="CC74" s="255"/>
      <c r="CD74" s="255"/>
      <c r="CE74" s="255"/>
      <c r="CF74" s="255"/>
      <c r="CG74" s="255"/>
      <c r="CH74" s="255"/>
      <c r="CI74" s="255"/>
      <c r="CJ74" s="255"/>
      <c r="CK74" s="255"/>
      <c r="CL74" s="255"/>
      <c r="CM74" s="255"/>
      <c r="CN74" s="255"/>
      <c r="CO74" s="255"/>
      <c r="CP74" s="255"/>
      <c r="CQ74" s="255"/>
      <c r="CR74" s="255"/>
      <c r="CS74" s="255"/>
      <c r="CT74" s="255"/>
      <c r="CU74" s="255"/>
    </row>
    <row r="75" spans="1:99" ht="54.75" customHeight="1" x14ac:dyDescent="0.2">
      <c r="A75" s="254"/>
      <c r="B75" s="1518"/>
      <c r="C75" s="1518"/>
      <c r="D75" s="1199" t="s">
        <v>546</v>
      </c>
      <c r="E75" s="1199" t="s">
        <v>558</v>
      </c>
      <c r="F75" s="1200" t="s">
        <v>508</v>
      </c>
      <c r="G75" s="1200" t="s">
        <v>509</v>
      </c>
      <c r="H75" s="1200" t="s">
        <v>548</v>
      </c>
      <c r="I75" s="1200" t="s">
        <v>512</v>
      </c>
      <c r="J75" s="1200" t="s">
        <v>513</v>
      </c>
      <c r="K75" s="1518"/>
      <c r="L75" s="1518"/>
      <c r="M75" s="1425"/>
      <c r="N75" s="1425"/>
      <c r="O75" s="1425"/>
      <c r="P75" s="1220" t="s">
        <v>1061</v>
      </c>
      <c r="Q75" s="1220" t="s">
        <v>507</v>
      </c>
      <c r="R75" s="351"/>
      <c r="S75" s="351"/>
      <c r="T75" s="351"/>
      <c r="U75" s="351"/>
      <c r="V75" s="351"/>
      <c r="W75" s="351"/>
      <c r="X75" s="255"/>
      <c r="Y75" s="255"/>
      <c r="Z75" s="255"/>
      <c r="AA75" s="255"/>
      <c r="AB75" s="255"/>
      <c r="AC75" s="255"/>
      <c r="AD75" s="255"/>
      <c r="AE75" s="255"/>
      <c r="AF75" s="255"/>
      <c r="AG75" s="255"/>
      <c r="AH75" s="255"/>
      <c r="AI75" s="255"/>
      <c r="AJ75" s="255"/>
      <c r="AK75" s="255"/>
      <c r="AL75" s="255"/>
      <c r="AM75" s="255"/>
      <c r="AN75" s="255"/>
      <c r="AO75" s="255"/>
      <c r="AP75" s="255"/>
      <c r="AQ75" s="255"/>
      <c r="AR75" s="255"/>
      <c r="AS75" s="255"/>
      <c r="AT75" s="255"/>
      <c r="AU75" s="255"/>
      <c r="AV75" s="255"/>
      <c r="AW75" s="255"/>
      <c r="AX75" s="255"/>
      <c r="AY75" s="255"/>
      <c r="AZ75" s="255"/>
      <c r="BA75" s="255"/>
      <c r="BB75" s="255"/>
      <c r="BC75" s="255"/>
      <c r="BD75" s="255"/>
      <c r="BE75" s="255"/>
      <c r="BF75" s="255"/>
      <c r="BG75" s="255"/>
      <c r="BH75" s="255"/>
      <c r="BI75" s="255"/>
      <c r="BJ75" s="255"/>
      <c r="BK75" s="255"/>
      <c r="BL75" s="255"/>
      <c r="BM75" s="255"/>
      <c r="BN75" s="255"/>
      <c r="BO75" s="255"/>
      <c r="BP75" s="255"/>
      <c r="BQ75" s="255"/>
      <c r="BR75" s="255"/>
      <c r="BS75" s="255"/>
      <c r="BT75" s="255"/>
      <c r="BU75" s="255"/>
      <c r="BV75" s="255"/>
      <c r="BW75" s="255"/>
      <c r="BX75" s="255"/>
      <c r="BY75" s="255"/>
      <c r="BZ75" s="255"/>
      <c r="CA75" s="255"/>
      <c r="CB75" s="255"/>
      <c r="CC75" s="255"/>
      <c r="CD75" s="255"/>
      <c r="CE75" s="255"/>
      <c r="CF75" s="255"/>
      <c r="CG75" s="255"/>
      <c r="CH75" s="255"/>
      <c r="CI75" s="255"/>
      <c r="CJ75" s="255"/>
      <c r="CK75" s="255"/>
      <c r="CL75" s="255"/>
      <c r="CM75" s="255"/>
      <c r="CN75" s="255"/>
      <c r="CO75" s="255"/>
      <c r="CP75" s="255"/>
      <c r="CQ75" s="255"/>
      <c r="CR75" s="255"/>
      <c r="CS75" s="255"/>
      <c r="CT75" s="255"/>
      <c r="CU75" s="255"/>
    </row>
    <row r="76" spans="1:99" ht="18" customHeight="1" x14ac:dyDescent="0.2">
      <c r="A76" s="254"/>
      <c r="B76" s="1517" t="s">
        <v>545</v>
      </c>
      <c r="C76" s="1517"/>
      <c r="D76" s="1159"/>
      <c r="E76" s="687"/>
      <c r="F76" s="381"/>
      <c r="G76" s="381"/>
      <c r="H76" s="381"/>
      <c r="I76" s="1162"/>
      <c r="J76" s="381"/>
      <c r="K76" s="381"/>
      <c r="L76" s="381"/>
      <c r="M76" s="381"/>
      <c r="N76" s="381"/>
      <c r="O76" s="381"/>
      <c r="P76" s="1160"/>
      <c r="Q76" s="1160"/>
      <c r="R76" s="351"/>
      <c r="S76" s="351"/>
      <c r="T76" s="351"/>
      <c r="U76" s="351"/>
      <c r="V76" s="351"/>
      <c r="W76" s="351"/>
      <c r="X76" s="255"/>
      <c r="Y76" s="255"/>
      <c r="Z76" s="255"/>
      <c r="AA76" s="255"/>
      <c r="AB76" s="255"/>
      <c r="AC76" s="255"/>
      <c r="AD76" s="255"/>
      <c r="AE76" s="255"/>
      <c r="AF76" s="255"/>
      <c r="AG76" s="255"/>
      <c r="AH76" s="255"/>
      <c r="AI76" s="255"/>
      <c r="AJ76" s="255"/>
      <c r="AK76" s="255"/>
      <c r="AL76" s="255"/>
      <c r="AM76" s="255"/>
      <c r="AN76" s="255"/>
      <c r="AO76" s="255"/>
      <c r="AP76" s="255"/>
      <c r="AQ76" s="255"/>
      <c r="AR76" s="255"/>
      <c r="AS76" s="255"/>
      <c r="AT76" s="255"/>
      <c r="AU76" s="255"/>
      <c r="AV76" s="255"/>
      <c r="AW76" s="255"/>
      <c r="AX76" s="255"/>
      <c r="AY76" s="255"/>
      <c r="AZ76" s="255"/>
      <c r="BA76" s="255"/>
      <c r="BB76" s="255"/>
      <c r="BC76" s="255"/>
      <c r="BD76" s="255"/>
      <c r="BE76" s="255"/>
      <c r="BF76" s="255"/>
      <c r="BG76" s="255"/>
      <c r="BH76" s="255"/>
      <c r="BI76" s="255"/>
      <c r="BJ76" s="255"/>
      <c r="BK76" s="255"/>
      <c r="BL76" s="255"/>
      <c r="BM76" s="255"/>
      <c r="BN76" s="255"/>
      <c r="BO76" s="255"/>
      <c r="BP76" s="255"/>
      <c r="BQ76" s="255"/>
      <c r="BR76" s="255"/>
      <c r="BS76" s="255"/>
      <c r="BT76" s="255"/>
      <c r="BU76" s="255"/>
      <c r="BV76" s="255"/>
      <c r="BW76" s="255"/>
      <c r="BX76" s="255"/>
      <c r="BY76" s="255"/>
      <c r="BZ76" s="255"/>
      <c r="CA76" s="255"/>
      <c r="CB76" s="255"/>
      <c r="CC76" s="255"/>
      <c r="CD76" s="255"/>
      <c r="CE76" s="255"/>
      <c r="CF76" s="255"/>
      <c r="CG76" s="255"/>
      <c r="CH76" s="255"/>
      <c r="CI76" s="255"/>
      <c r="CJ76" s="255"/>
      <c r="CK76" s="255"/>
      <c r="CL76" s="255"/>
      <c r="CM76" s="255"/>
      <c r="CN76" s="255"/>
      <c r="CO76" s="255"/>
      <c r="CP76" s="255"/>
      <c r="CQ76" s="255"/>
      <c r="CR76" s="255"/>
      <c r="CS76" s="255"/>
      <c r="CT76" s="255"/>
      <c r="CU76" s="255"/>
    </row>
    <row r="77" spans="1:99" ht="18" customHeight="1" x14ac:dyDescent="0.2">
      <c r="A77" s="254"/>
      <c r="B77" s="1517" t="s">
        <v>450</v>
      </c>
      <c r="C77" s="1517"/>
      <c r="D77" s="1159"/>
      <c r="E77" s="687"/>
      <c r="F77" s="381"/>
      <c r="G77" s="381"/>
      <c r="H77" s="381"/>
      <c r="I77" s="1162"/>
      <c r="J77" s="381"/>
      <c r="K77" s="381"/>
      <c r="L77" s="381"/>
      <c r="M77" s="381"/>
      <c r="N77" s="381"/>
      <c r="O77" s="381"/>
      <c r="P77" s="1160"/>
      <c r="Q77" s="1160"/>
      <c r="R77" s="351"/>
      <c r="S77" s="351"/>
      <c r="T77" s="351"/>
      <c r="U77" s="351"/>
      <c r="V77" s="351"/>
      <c r="W77" s="351"/>
      <c r="X77" s="255"/>
      <c r="Y77" s="255"/>
      <c r="Z77" s="255"/>
      <c r="AA77" s="255"/>
      <c r="AB77" s="255"/>
      <c r="AC77" s="255"/>
      <c r="AD77" s="255"/>
      <c r="AE77" s="255"/>
      <c r="AF77" s="255"/>
      <c r="AG77" s="255"/>
      <c r="AH77" s="255"/>
      <c r="AI77" s="255"/>
      <c r="AJ77" s="255"/>
      <c r="AK77" s="255"/>
      <c r="AL77" s="255"/>
      <c r="AM77" s="255"/>
      <c r="AN77" s="255"/>
      <c r="AO77" s="255"/>
      <c r="AP77" s="255"/>
      <c r="AQ77" s="255"/>
      <c r="AR77" s="255"/>
      <c r="AS77" s="255"/>
      <c r="AT77" s="255"/>
      <c r="AU77" s="255"/>
      <c r="AV77" s="255"/>
      <c r="AW77" s="255"/>
      <c r="AX77" s="255"/>
      <c r="AY77" s="255"/>
      <c r="AZ77" s="255"/>
      <c r="BA77" s="255"/>
      <c r="BB77" s="255"/>
      <c r="BC77" s="255"/>
      <c r="BD77" s="255"/>
      <c r="BE77" s="255"/>
      <c r="BF77" s="255"/>
      <c r="BG77" s="255"/>
      <c r="BH77" s="255"/>
      <c r="BI77" s="255"/>
      <c r="BJ77" s="255"/>
      <c r="BK77" s="255"/>
      <c r="BL77" s="255"/>
      <c r="BM77" s="255"/>
      <c r="BN77" s="255"/>
      <c r="BO77" s="255"/>
      <c r="BP77" s="255"/>
      <c r="BQ77" s="255"/>
      <c r="BR77" s="255"/>
      <c r="BS77" s="255"/>
      <c r="BT77" s="255"/>
      <c r="BU77" s="255"/>
      <c r="BV77" s="255"/>
      <c r="BW77" s="255"/>
      <c r="BX77" s="255"/>
      <c r="BY77" s="255"/>
      <c r="BZ77" s="255"/>
      <c r="CA77" s="255"/>
      <c r="CB77" s="255"/>
      <c r="CC77" s="255"/>
      <c r="CD77" s="255"/>
      <c r="CE77" s="255"/>
      <c r="CF77" s="255"/>
      <c r="CG77" s="255"/>
      <c r="CH77" s="255"/>
      <c r="CI77" s="255"/>
      <c r="CJ77" s="255"/>
      <c r="CK77" s="255"/>
      <c r="CL77" s="255"/>
      <c r="CM77" s="255"/>
      <c r="CN77" s="255"/>
      <c r="CO77" s="255"/>
      <c r="CP77" s="255"/>
      <c r="CQ77" s="255"/>
      <c r="CR77" s="255"/>
      <c r="CS77" s="255"/>
      <c r="CT77" s="255"/>
      <c r="CU77" s="255"/>
    </row>
    <row r="78" spans="1:99" ht="18" customHeight="1" x14ac:dyDescent="0.2">
      <c r="A78" s="254"/>
      <c r="B78" s="1513" t="s">
        <v>534</v>
      </c>
      <c r="C78" s="1513"/>
      <c r="D78" s="382">
        <f>SUM(D76:D77)</f>
        <v>0</v>
      </c>
      <c r="E78" s="382">
        <f t="shared" ref="E78:Q78" si="4">SUM(E76:E77)</f>
        <v>0</v>
      </c>
      <c r="F78" s="382">
        <f t="shared" si="4"/>
        <v>0</v>
      </c>
      <c r="G78" s="382">
        <f t="shared" si="4"/>
        <v>0</v>
      </c>
      <c r="H78" s="382">
        <f t="shared" si="4"/>
        <v>0</v>
      </c>
      <c r="I78" s="382">
        <f t="shared" si="4"/>
        <v>0</v>
      </c>
      <c r="J78" s="382">
        <f t="shared" si="4"/>
        <v>0</v>
      </c>
      <c r="K78" s="382">
        <f t="shared" si="4"/>
        <v>0</v>
      </c>
      <c r="L78" s="382">
        <f t="shared" si="4"/>
        <v>0</v>
      </c>
      <c r="M78" s="382">
        <f t="shared" si="4"/>
        <v>0</v>
      </c>
      <c r="N78" s="382">
        <f t="shared" si="4"/>
        <v>0</v>
      </c>
      <c r="O78" s="382">
        <f t="shared" si="4"/>
        <v>0</v>
      </c>
      <c r="P78" s="382">
        <f t="shared" si="4"/>
        <v>0</v>
      </c>
      <c r="Q78" s="382">
        <f t="shared" si="4"/>
        <v>0</v>
      </c>
      <c r="R78" s="351"/>
      <c r="S78" s="351"/>
      <c r="T78" s="351"/>
      <c r="U78" s="351"/>
      <c r="V78" s="351"/>
      <c r="W78" s="351"/>
      <c r="X78" s="255"/>
      <c r="Y78" s="255"/>
      <c r="Z78" s="255"/>
      <c r="AA78" s="255"/>
      <c r="AB78" s="255"/>
      <c r="AC78" s="255"/>
      <c r="AD78" s="255"/>
      <c r="AE78" s="255"/>
      <c r="AF78" s="255"/>
      <c r="AG78" s="255"/>
      <c r="AH78" s="255"/>
      <c r="AI78" s="255"/>
      <c r="AJ78" s="255"/>
      <c r="AK78" s="255"/>
      <c r="AL78" s="255"/>
      <c r="AM78" s="255"/>
      <c r="AN78" s="255"/>
      <c r="AO78" s="255"/>
      <c r="AP78" s="255"/>
      <c r="AQ78" s="255"/>
      <c r="AR78" s="255"/>
      <c r="AS78" s="255"/>
      <c r="AT78" s="255"/>
      <c r="AU78" s="255"/>
      <c r="AV78" s="255"/>
      <c r="AW78" s="255"/>
      <c r="AX78" s="255"/>
      <c r="AY78" s="255"/>
      <c r="AZ78" s="255"/>
      <c r="BA78" s="255"/>
      <c r="BB78" s="255"/>
      <c r="BC78" s="255"/>
      <c r="BD78" s="255"/>
      <c r="BE78" s="255"/>
      <c r="BF78" s="255"/>
      <c r="BG78" s="255"/>
      <c r="BH78" s="255"/>
      <c r="BI78" s="255"/>
      <c r="BJ78" s="255"/>
      <c r="BK78" s="255"/>
      <c r="BL78" s="255"/>
      <c r="BM78" s="255"/>
      <c r="BN78" s="255"/>
      <c r="BO78" s="255"/>
      <c r="BP78" s="255"/>
      <c r="BQ78" s="255"/>
      <c r="BR78" s="255"/>
      <c r="BS78" s="255"/>
      <c r="BT78" s="255"/>
      <c r="BU78" s="255"/>
      <c r="BV78" s="255"/>
      <c r="BW78" s="255"/>
      <c r="BX78" s="255"/>
      <c r="BY78" s="255"/>
      <c r="BZ78" s="255"/>
      <c r="CA78" s="255"/>
      <c r="CB78" s="255"/>
      <c r="CC78" s="255"/>
      <c r="CD78" s="255"/>
      <c r="CE78" s="255"/>
      <c r="CF78" s="255"/>
      <c r="CG78" s="255"/>
      <c r="CH78" s="255"/>
      <c r="CI78" s="255"/>
      <c r="CJ78" s="255"/>
      <c r="CK78" s="255"/>
      <c r="CL78" s="255"/>
      <c r="CM78" s="255"/>
      <c r="CN78" s="255"/>
      <c r="CO78" s="255"/>
      <c r="CP78" s="255"/>
      <c r="CQ78" s="255"/>
      <c r="CR78" s="255"/>
      <c r="CS78" s="255"/>
      <c r="CT78" s="255"/>
      <c r="CU78" s="255"/>
    </row>
    <row r="79" spans="1:99" s="255" customFormat="1" ht="18" customHeight="1" x14ac:dyDescent="0.2">
      <c r="A79" s="254"/>
      <c r="B79" s="410"/>
      <c r="C79" s="410"/>
      <c r="D79" s="410"/>
      <c r="E79" s="410"/>
      <c r="F79" s="410"/>
      <c r="G79" s="410"/>
      <c r="H79" s="410"/>
      <c r="I79" s="410"/>
      <c r="J79" s="410"/>
      <c r="K79" s="410"/>
      <c r="L79" s="410"/>
      <c r="M79" s="410"/>
      <c r="N79" s="410"/>
      <c r="O79" s="410"/>
      <c r="P79" s="410"/>
      <c r="Q79" s="410"/>
      <c r="R79" s="410"/>
      <c r="S79" s="254"/>
      <c r="T79" s="254"/>
      <c r="U79" s="254"/>
    </row>
    <row r="80" spans="1:99" s="255" customFormat="1" ht="15" customHeight="1" x14ac:dyDescent="0.25">
      <c r="A80" s="254"/>
      <c r="B80" s="393" t="s">
        <v>555</v>
      </c>
      <c r="C80" s="410"/>
      <c r="D80" s="410"/>
      <c r="E80" s="410"/>
      <c r="F80" s="410"/>
      <c r="G80" s="410"/>
      <c r="H80" s="410"/>
      <c r="I80" s="410"/>
      <c r="J80" s="410"/>
      <c r="K80" s="410"/>
      <c r="L80" s="410"/>
      <c r="M80" s="410"/>
      <c r="N80" s="410"/>
      <c r="O80" s="410"/>
      <c r="P80" s="410"/>
      <c r="Q80" s="410"/>
      <c r="R80" s="410"/>
      <c r="S80" s="254"/>
      <c r="T80" s="254"/>
      <c r="U80" s="254"/>
    </row>
    <row r="81" spans="1:99" s="255" customFormat="1" ht="9" customHeight="1" x14ac:dyDescent="0.2">
      <c r="A81" s="254"/>
      <c r="B81" s="410"/>
      <c r="C81" s="410"/>
      <c r="D81" s="410"/>
      <c r="E81" s="410"/>
      <c r="F81" s="410"/>
      <c r="G81" s="410"/>
      <c r="H81" s="410"/>
      <c r="I81" s="410"/>
      <c r="J81" s="410"/>
      <c r="K81" s="410"/>
      <c r="L81" s="410"/>
      <c r="M81" s="410"/>
      <c r="N81" s="410"/>
      <c r="O81" s="410"/>
      <c r="P81" s="410"/>
      <c r="Q81" s="410"/>
      <c r="R81" s="410"/>
      <c r="S81" s="254"/>
      <c r="T81" s="254"/>
      <c r="U81" s="254"/>
    </row>
    <row r="82" spans="1:99" ht="15" customHeight="1" x14ac:dyDescent="0.2">
      <c r="A82" s="254"/>
      <c r="B82" s="1518" t="s">
        <v>570</v>
      </c>
      <c r="C82" s="1518"/>
      <c r="D82" s="1518" t="s">
        <v>571</v>
      </c>
      <c r="E82" s="1518"/>
      <c r="F82" s="1519" t="s">
        <v>553</v>
      </c>
      <c r="G82" s="1519"/>
      <c r="H82" s="1519"/>
      <c r="I82" s="1519"/>
      <c r="J82" s="1519"/>
      <c r="K82" s="1519"/>
      <c r="L82" s="1519"/>
      <c r="M82" s="1519"/>
      <c r="N82" s="1519"/>
      <c r="O82" s="1519"/>
      <c r="P82" s="1425" t="s">
        <v>1053</v>
      </c>
      <c r="Q82" s="1425"/>
      <c r="R82" s="351"/>
      <c r="S82" s="351"/>
      <c r="T82" s="351"/>
      <c r="U82" s="351"/>
      <c r="V82" s="351"/>
      <c r="W82" s="351"/>
      <c r="X82" s="255"/>
      <c r="Y82" s="255"/>
      <c r="Z82" s="255"/>
      <c r="AA82" s="255"/>
      <c r="AB82" s="255"/>
      <c r="AC82" s="255"/>
      <c r="AD82" s="255"/>
      <c r="AE82" s="255"/>
      <c r="AF82" s="255"/>
      <c r="AG82" s="255"/>
      <c r="AH82" s="255"/>
      <c r="AI82" s="255"/>
      <c r="AJ82" s="255"/>
      <c r="AK82" s="255"/>
      <c r="AL82" s="255"/>
      <c r="AM82" s="255"/>
      <c r="AN82" s="255"/>
      <c r="AO82" s="255"/>
      <c r="AP82" s="255"/>
      <c r="AQ82" s="255"/>
      <c r="AR82" s="255"/>
      <c r="AS82" s="255"/>
      <c r="AT82" s="255"/>
      <c r="AU82" s="255"/>
      <c r="AV82" s="255"/>
      <c r="AW82" s="255"/>
      <c r="AX82" s="255"/>
      <c r="AY82" s="255"/>
      <c r="AZ82" s="255"/>
      <c r="BA82" s="255"/>
      <c r="BB82" s="255"/>
      <c r="BC82" s="255"/>
      <c r="BD82" s="255"/>
      <c r="BE82" s="255"/>
      <c r="BF82" s="255"/>
      <c r="BG82" s="255"/>
      <c r="BH82" s="255"/>
      <c r="BI82" s="255"/>
      <c r="BJ82" s="255"/>
      <c r="BK82" s="255"/>
      <c r="BL82" s="255"/>
      <c r="BM82" s="255"/>
      <c r="BN82" s="255"/>
      <c r="BO82" s="255"/>
      <c r="BP82" s="255"/>
      <c r="BQ82" s="255"/>
      <c r="BR82" s="255"/>
      <c r="BS82" s="255"/>
      <c r="BT82" s="255"/>
      <c r="BU82" s="255"/>
      <c r="BV82" s="255"/>
      <c r="BW82" s="255"/>
      <c r="BX82" s="255"/>
      <c r="BY82" s="255"/>
      <c r="BZ82" s="255"/>
      <c r="CA82" s="255"/>
      <c r="CB82" s="255"/>
      <c r="CC82" s="255"/>
      <c r="CD82" s="255"/>
      <c r="CE82" s="255"/>
      <c r="CF82" s="255"/>
      <c r="CG82" s="255"/>
      <c r="CH82" s="255"/>
      <c r="CI82" s="255"/>
      <c r="CJ82" s="255"/>
      <c r="CK82" s="255"/>
      <c r="CL82" s="255"/>
      <c r="CM82" s="255"/>
      <c r="CN82" s="255"/>
      <c r="CO82" s="255"/>
      <c r="CP82" s="255"/>
      <c r="CQ82" s="255"/>
      <c r="CR82" s="255"/>
      <c r="CS82" s="255"/>
      <c r="CT82" s="255"/>
      <c r="CU82" s="255"/>
    </row>
    <row r="83" spans="1:99" ht="15" customHeight="1" x14ac:dyDescent="0.2">
      <c r="A83" s="254"/>
      <c r="B83" s="1518"/>
      <c r="C83" s="1518"/>
      <c r="D83" s="1518"/>
      <c r="E83" s="1518"/>
      <c r="F83" s="1518" t="s">
        <v>554</v>
      </c>
      <c r="G83" s="1518"/>
      <c r="H83" s="1518"/>
      <c r="I83" s="1518"/>
      <c r="J83" s="1518"/>
      <c r="K83" s="1518" t="s">
        <v>549</v>
      </c>
      <c r="L83" s="1518" t="s">
        <v>515</v>
      </c>
      <c r="M83" s="1425" t="s">
        <v>517</v>
      </c>
      <c r="N83" s="1425" t="s">
        <v>550</v>
      </c>
      <c r="O83" s="1425" t="s">
        <v>450</v>
      </c>
      <c r="P83" s="1425"/>
      <c r="Q83" s="1425"/>
      <c r="R83" s="351"/>
      <c r="S83" s="351"/>
      <c r="T83" s="351"/>
      <c r="U83" s="351"/>
      <c r="V83" s="351"/>
      <c r="W83" s="351"/>
      <c r="X83" s="255"/>
      <c r="Y83" s="255"/>
      <c r="Z83" s="255"/>
      <c r="AA83" s="255"/>
      <c r="AB83" s="255"/>
      <c r="AC83" s="255"/>
      <c r="AD83" s="255"/>
      <c r="AE83" s="255"/>
      <c r="AF83" s="255"/>
      <c r="AG83" s="255"/>
      <c r="AH83" s="255"/>
      <c r="AI83" s="255"/>
      <c r="AJ83" s="255"/>
      <c r="AK83" s="255"/>
      <c r="AL83" s="255"/>
      <c r="AM83" s="255"/>
      <c r="AN83" s="255"/>
      <c r="AO83" s="255"/>
      <c r="AP83" s="255"/>
      <c r="AQ83" s="255"/>
      <c r="AR83" s="255"/>
      <c r="AS83" s="255"/>
      <c r="AT83" s="255"/>
      <c r="AU83" s="255"/>
      <c r="AV83" s="255"/>
      <c r="AW83" s="255"/>
      <c r="AX83" s="255"/>
      <c r="AY83" s="255"/>
      <c r="AZ83" s="255"/>
      <c r="BA83" s="255"/>
      <c r="BB83" s="255"/>
      <c r="BC83" s="255"/>
      <c r="BD83" s="255"/>
      <c r="BE83" s="255"/>
      <c r="BF83" s="255"/>
      <c r="BG83" s="255"/>
      <c r="BH83" s="255"/>
      <c r="BI83" s="255"/>
      <c r="BJ83" s="255"/>
      <c r="BK83" s="255"/>
      <c r="BL83" s="255"/>
      <c r="BM83" s="255"/>
      <c r="BN83" s="255"/>
      <c r="BO83" s="255"/>
      <c r="BP83" s="255"/>
      <c r="BQ83" s="255"/>
      <c r="BR83" s="255"/>
      <c r="BS83" s="255"/>
      <c r="BT83" s="255"/>
      <c r="BU83" s="255"/>
      <c r="BV83" s="255"/>
      <c r="BW83" s="255"/>
      <c r="BX83" s="255"/>
      <c r="BY83" s="255"/>
      <c r="BZ83" s="255"/>
      <c r="CA83" s="255"/>
      <c r="CB83" s="255"/>
      <c r="CC83" s="255"/>
      <c r="CD83" s="255"/>
      <c r="CE83" s="255"/>
      <c r="CF83" s="255"/>
      <c r="CG83" s="255"/>
      <c r="CH83" s="255"/>
      <c r="CI83" s="255"/>
      <c r="CJ83" s="255"/>
      <c r="CK83" s="255"/>
      <c r="CL83" s="255"/>
      <c r="CM83" s="255"/>
      <c r="CN83" s="255"/>
      <c r="CO83" s="255"/>
      <c r="CP83" s="255"/>
      <c r="CQ83" s="255"/>
      <c r="CR83" s="255"/>
      <c r="CS83" s="255"/>
      <c r="CT83" s="255"/>
      <c r="CU83" s="255"/>
    </row>
    <row r="84" spans="1:99" ht="53.25" customHeight="1" x14ac:dyDescent="0.2">
      <c r="A84" s="254"/>
      <c r="B84" s="1518"/>
      <c r="C84" s="1518"/>
      <c r="D84" s="1199" t="s">
        <v>546</v>
      </c>
      <c r="E84" s="1199" t="s">
        <v>558</v>
      </c>
      <c r="F84" s="1200" t="s">
        <v>508</v>
      </c>
      <c r="G84" s="1200" t="s">
        <v>509</v>
      </c>
      <c r="H84" s="1200" t="s">
        <v>548</v>
      </c>
      <c r="I84" s="1200" t="s">
        <v>512</v>
      </c>
      <c r="J84" s="1200" t="s">
        <v>513</v>
      </c>
      <c r="K84" s="1518"/>
      <c r="L84" s="1518"/>
      <c r="M84" s="1425"/>
      <c r="N84" s="1425"/>
      <c r="O84" s="1425"/>
      <c r="P84" s="1220" t="s">
        <v>1061</v>
      </c>
      <c r="Q84" s="1220" t="s">
        <v>507</v>
      </c>
      <c r="R84" s="351"/>
      <c r="S84" s="351"/>
      <c r="T84" s="351"/>
      <c r="U84" s="351"/>
      <c r="V84" s="351"/>
      <c r="W84" s="351"/>
      <c r="X84" s="255"/>
      <c r="Y84" s="255"/>
      <c r="Z84" s="255"/>
      <c r="AA84" s="255"/>
      <c r="AB84" s="255"/>
      <c r="AC84" s="255"/>
      <c r="AD84" s="255"/>
      <c r="AE84" s="255"/>
      <c r="AF84" s="255"/>
      <c r="AG84" s="255"/>
      <c r="AH84" s="255"/>
      <c r="AI84" s="255"/>
      <c r="AJ84" s="255"/>
      <c r="AK84" s="255"/>
      <c r="AL84" s="255"/>
      <c r="AM84" s="255"/>
      <c r="AN84" s="255"/>
      <c r="AO84" s="255"/>
      <c r="AP84" s="255"/>
      <c r="AQ84" s="255"/>
      <c r="AR84" s="255"/>
      <c r="AS84" s="255"/>
      <c r="AT84" s="255"/>
      <c r="AU84" s="255"/>
      <c r="AV84" s="255"/>
      <c r="AW84" s="255"/>
      <c r="AX84" s="255"/>
      <c r="AY84" s="255"/>
      <c r="AZ84" s="255"/>
      <c r="BA84" s="255"/>
      <c r="BB84" s="255"/>
      <c r="BC84" s="255"/>
      <c r="BD84" s="255"/>
      <c r="BE84" s="255"/>
      <c r="BF84" s="255"/>
      <c r="BG84" s="255"/>
      <c r="BH84" s="255"/>
      <c r="BI84" s="255"/>
      <c r="BJ84" s="255"/>
      <c r="BK84" s="255"/>
      <c r="BL84" s="255"/>
      <c r="BM84" s="255"/>
      <c r="BN84" s="255"/>
      <c r="BO84" s="255"/>
      <c r="BP84" s="255"/>
      <c r="BQ84" s="255"/>
      <c r="BR84" s="255"/>
      <c r="BS84" s="255"/>
      <c r="BT84" s="255"/>
      <c r="BU84" s="255"/>
      <c r="BV84" s="255"/>
      <c r="BW84" s="255"/>
      <c r="BX84" s="255"/>
      <c r="BY84" s="255"/>
      <c r="BZ84" s="255"/>
      <c r="CA84" s="255"/>
      <c r="CB84" s="255"/>
      <c r="CC84" s="255"/>
      <c r="CD84" s="255"/>
      <c r="CE84" s="255"/>
      <c r="CF84" s="255"/>
      <c r="CG84" s="255"/>
      <c r="CH84" s="255"/>
      <c r="CI84" s="255"/>
      <c r="CJ84" s="255"/>
      <c r="CK84" s="255"/>
      <c r="CL84" s="255"/>
      <c r="CM84" s="255"/>
      <c r="CN84" s="255"/>
      <c r="CO84" s="255"/>
      <c r="CP84" s="255"/>
      <c r="CQ84" s="255"/>
      <c r="CR84" s="255"/>
      <c r="CS84" s="255"/>
      <c r="CT84" s="255"/>
      <c r="CU84" s="255"/>
    </row>
    <row r="85" spans="1:99" ht="18" customHeight="1" x14ac:dyDescent="0.2">
      <c r="A85" s="254"/>
      <c r="B85" s="1517" t="s">
        <v>556</v>
      </c>
      <c r="C85" s="1517"/>
      <c r="D85" s="1159"/>
      <c r="E85" s="687"/>
      <c r="F85" s="381"/>
      <c r="G85" s="381"/>
      <c r="H85" s="381"/>
      <c r="I85" s="1162"/>
      <c r="J85" s="381"/>
      <c r="K85" s="381"/>
      <c r="L85" s="381"/>
      <c r="M85" s="381"/>
      <c r="N85" s="381"/>
      <c r="O85" s="381"/>
      <c r="P85" s="1160"/>
      <c r="Q85" s="1160"/>
      <c r="R85" s="351"/>
      <c r="S85" s="351"/>
      <c r="T85" s="351"/>
      <c r="U85" s="351"/>
      <c r="V85" s="351"/>
      <c r="W85" s="351"/>
      <c r="X85" s="255"/>
      <c r="Y85" s="255"/>
      <c r="Z85" s="255"/>
      <c r="AA85" s="255"/>
      <c r="AB85" s="255"/>
      <c r="AC85" s="255"/>
      <c r="AD85" s="255"/>
      <c r="AE85" s="255"/>
      <c r="AF85" s="255"/>
      <c r="AG85" s="255"/>
      <c r="AH85" s="255"/>
      <c r="AI85" s="255"/>
      <c r="AJ85" s="255"/>
      <c r="AK85" s="255"/>
      <c r="AL85" s="255"/>
      <c r="AM85" s="255"/>
      <c r="AN85" s="255"/>
      <c r="AO85" s="255"/>
      <c r="AP85" s="255"/>
      <c r="AQ85" s="255"/>
      <c r="AR85" s="255"/>
      <c r="AS85" s="255"/>
      <c r="AT85" s="255"/>
      <c r="AU85" s="255"/>
      <c r="AV85" s="255"/>
      <c r="AW85" s="255"/>
      <c r="AX85" s="255"/>
      <c r="AY85" s="255"/>
      <c r="AZ85" s="255"/>
      <c r="BA85" s="255"/>
      <c r="BB85" s="255"/>
      <c r="BC85" s="255"/>
      <c r="BD85" s="255"/>
      <c r="BE85" s="255"/>
      <c r="BF85" s="255"/>
      <c r="BG85" s="255"/>
      <c r="BH85" s="255"/>
      <c r="BI85" s="255"/>
      <c r="BJ85" s="255"/>
      <c r="BK85" s="255"/>
      <c r="BL85" s="255"/>
      <c r="BM85" s="255"/>
      <c r="BN85" s="255"/>
      <c r="BO85" s="255"/>
      <c r="BP85" s="255"/>
      <c r="BQ85" s="255"/>
      <c r="BR85" s="255"/>
      <c r="BS85" s="255"/>
      <c r="BT85" s="255"/>
      <c r="BU85" s="255"/>
      <c r="BV85" s="255"/>
      <c r="BW85" s="255"/>
      <c r="BX85" s="255"/>
      <c r="BY85" s="255"/>
      <c r="BZ85" s="255"/>
      <c r="CA85" s="255"/>
      <c r="CB85" s="255"/>
      <c r="CC85" s="255"/>
      <c r="CD85" s="255"/>
      <c r="CE85" s="255"/>
      <c r="CF85" s="255"/>
      <c r="CG85" s="255"/>
      <c r="CH85" s="255"/>
      <c r="CI85" s="255"/>
      <c r="CJ85" s="255"/>
      <c r="CK85" s="255"/>
      <c r="CL85" s="255"/>
      <c r="CM85" s="255"/>
      <c r="CN85" s="255"/>
      <c r="CO85" s="255"/>
      <c r="CP85" s="255"/>
      <c r="CQ85" s="255"/>
      <c r="CR85" s="255"/>
      <c r="CS85" s="255"/>
      <c r="CT85" s="255"/>
      <c r="CU85" s="255"/>
    </row>
    <row r="86" spans="1:99" ht="18" customHeight="1" x14ac:dyDescent="0.2">
      <c r="A86" s="254"/>
      <c r="B86" s="1517" t="s">
        <v>557</v>
      </c>
      <c r="C86" s="1517"/>
      <c r="D86" s="1159"/>
      <c r="E86" s="687"/>
      <c r="F86" s="381"/>
      <c r="G86" s="381"/>
      <c r="H86" s="381"/>
      <c r="I86" s="1162"/>
      <c r="J86" s="381"/>
      <c r="K86" s="381"/>
      <c r="L86" s="381"/>
      <c r="M86" s="381"/>
      <c r="N86" s="381"/>
      <c r="O86" s="381"/>
      <c r="P86" s="1160"/>
      <c r="Q86" s="1160"/>
      <c r="R86" s="351"/>
      <c r="S86" s="351"/>
      <c r="T86" s="351"/>
      <c r="U86" s="351"/>
      <c r="V86" s="351"/>
      <c r="W86" s="351"/>
      <c r="X86" s="255"/>
      <c r="Y86" s="255"/>
      <c r="Z86" s="255"/>
      <c r="AA86" s="255"/>
      <c r="AB86" s="255"/>
      <c r="AC86" s="255"/>
      <c r="AD86" s="255"/>
      <c r="AE86" s="255"/>
      <c r="AF86" s="255"/>
      <c r="AG86" s="255"/>
      <c r="AH86" s="255"/>
      <c r="AI86" s="255"/>
      <c r="AJ86" s="255"/>
      <c r="AK86" s="255"/>
      <c r="AL86" s="255"/>
      <c r="AM86" s="255"/>
      <c r="AN86" s="255"/>
      <c r="AO86" s="255"/>
      <c r="AP86" s="255"/>
      <c r="AQ86" s="255"/>
      <c r="AR86" s="255"/>
      <c r="AS86" s="255"/>
      <c r="AT86" s="255"/>
      <c r="AU86" s="255"/>
      <c r="AV86" s="255"/>
      <c r="AW86" s="255"/>
      <c r="AX86" s="255"/>
      <c r="AY86" s="255"/>
      <c r="AZ86" s="255"/>
      <c r="BA86" s="255"/>
      <c r="BB86" s="255"/>
      <c r="BC86" s="255"/>
      <c r="BD86" s="255"/>
      <c r="BE86" s="255"/>
      <c r="BF86" s="255"/>
      <c r="BG86" s="255"/>
      <c r="BH86" s="255"/>
      <c r="BI86" s="255"/>
      <c r="BJ86" s="255"/>
      <c r="BK86" s="255"/>
      <c r="BL86" s="255"/>
      <c r="BM86" s="255"/>
      <c r="BN86" s="255"/>
      <c r="BO86" s="255"/>
      <c r="BP86" s="255"/>
      <c r="BQ86" s="255"/>
      <c r="BR86" s="255"/>
      <c r="BS86" s="255"/>
      <c r="BT86" s="255"/>
      <c r="BU86" s="255"/>
      <c r="BV86" s="255"/>
      <c r="BW86" s="255"/>
      <c r="BX86" s="255"/>
      <c r="BY86" s="255"/>
      <c r="BZ86" s="255"/>
      <c r="CA86" s="255"/>
      <c r="CB86" s="255"/>
      <c r="CC86" s="255"/>
      <c r="CD86" s="255"/>
      <c r="CE86" s="255"/>
      <c r="CF86" s="255"/>
      <c r="CG86" s="255"/>
      <c r="CH86" s="255"/>
      <c r="CI86" s="255"/>
      <c r="CJ86" s="255"/>
      <c r="CK86" s="255"/>
      <c r="CL86" s="255"/>
      <c r="CM86" s="255"/>
      <c r="CN86" s="255"/>
      <c r="CO86" s="255"/>
      <c r="CP86" s="255"/>
      <c r="CQ86" s="255"/>
      <c r="CR86" s="255"/>
      <c r="CS86" s="255"/>
      <c r="CT86" s="255"/>
      <c r="CU86" s="255"/>
    </row>
    <row r="87" spans="1:99" ht="18" customHeight="1" x14ac:dyDescent="0.2">
      <c r="A87" s="254"/>
      <c r="B87" s="1517" t="s">
        <v>450</v>
      </c>
      <c r="C87" s="1517"/>
      <c r="D87" s="1159"/>
      <c r="E87" s="687"/>
      <c r="F87" s="381"/>
      <c r="G87" s="381"/>
      <c r="H87" s="381"/>
      <c r="I87" s="1162"/>
      <c r="J87" s="381"/>
      <c r="K87" s="381"/>
      <c r="L87" s="381"/>
      <c r="M87" s="381"/>
      <c r="N87" s="381"/>
      <c r="O87" s="381"/>
      <c r="P87" s="1160"/>
      <c r="Q87" s="1160"/>
      <c r="R87" s="351"/>
      <c r="S87" s="351"/>
      <c r="T87" s="351"/>
      <c r="U87" s="351"/>
      <c r="V87" s="351"/>
      <c r="W87" s="351"/>
      <c r="X87" s="255"/>
      <c r="Y87" s="255"/>
      <c r="Z87" s="255"/>
      <c r="AA87" s="255"/>
      <c r="AB87" s="255"/>
      <c r="AC87" s="255"/>
      <c r="AD87" s="255"/>
      <c r="AE87" s="255"/>
      <c r="AF87" s="255"/>
      <c r="AG87" s="255"/>
      <c r="AH87" s="255"/>
      <c r="AI87" s="255"/>
      <c r="AJ87" s="255"/>
      <c r="AK87" s="255"/>
      <c r="AL87" s="255"/>
      <c r="AM87" s="255"/>
      <c r="AN87" s="255"/>
      <c r="AO87" s="255"/>
      <c r="AP87" s="255"/>
      <c r="AQ87" s="255"/>
      <c r="AR87" s="255"/>
      <c r="AS87" s="255"/>
      <c r="AT87" s="255"/>
      <c r="AU87" s="255"/>
      <c r="AV87" s="255"/>
      <c r="AW87" s="255"/>
      <c r="AX87" s="255"/>
      <c r="AY87" s="255"/>
      <c r="AZ87" s="255"/>
      <c r="BA87" s="255"/>
      <c r="BB87" s="255"/>
      <c r="BC87" s="255"/>
      <c r="BD87" s="255"/>
      <c r="BE87" s="255"/>
      <c r="BF87" s="255"/>
      <c r="BG87" s="255"/>
      <c r="BH87" s="255"/>
      <c r="BI87" s="255"/>
      <c r="BJ87" s="255"/>
      <c r="BK87" s="255"/>
      <c r="BL87" s="255"/>
      <c r="BM87" s="255"/>
      <c r="BN87" s="255"/>
      <c r="BO87" s="255"/>
      <c r="BP87" s="255"/>
      <c r="BQ87" s="255"/>
      <c r="BR87" s="255"/>
      <c r="BS87" s="255"/>
      <c r="BT87" s="255"/>
      <c r="BU87" s="255"/>
      <c r="BV87" s="255"/>
      <c r="BW87" s="255"/>
      <c r="BX87" s="255"/>
      <c r="BY87" s="255"/>
      <c r="BZ87" s="255"/>
      <c r="CA87" s="255"/>
      <c r="CB87" s="255"/>
      <c r="CC87" s="255"/>
      <c r="CD87" s="255"/>
      <c r="CE87" s="255"/>
      <c r="CF87" s="255"/>
      <c r="CG87" s="255"/>
      <c r="CH87" s="255"/>
      <c r="CI87" s="255"/>
      <c r="CJ87" s="255"/>
      <c r="CK87" s="255"/>
      <c r="CL87" s="255"/>
      <c r="CM87" s="255"/>
      <c r="CN87" s="255"/>
      <c r="CO87" s="255"/>
      <c r="CP87" s="255"/>
      <c r="CQ87" s="255"/>
      <c r="CR87" s="255"/>
      <c r="CS87" s="255"/>
      <c r="CT87" s="255"/>
      <c r="CU87" s="255"/>
    </row>
    <row r="88" spans="1:99" ht="18" customHeight="1" x14ac:dyDescent="0.2">
      <c r="A88" s="254"/>
      <c r="B88" s="1513" t="s">
        <v>534</v>
      </c>
      <c r="C88" s="1513"/>
      <c r="D88" s="382">
        <f>SUM(D85:D87)</f>
        <v>0</v>
      </c>
      <c r="E88" s="382">
        <f t="shared" ref="E88:Q88" si="5">SUM(E85:E87)</f>
        <v>0</v>
      </c>
      <c r="F88" s="382">
        <f t="shared" si="5"/>
        <v>0</v>
      </c>
      <c r="G88" s="382">
        <f t="shared" si="5"/>
        <v>0</v>
      </c>
      <c r="H88" s="382">
        <f t="shared" si="5"/>
        <v>0</v>
      </c>
      <c r="I88" s="382">
        <f t="shared" si="5"/>
        <v>0</v>
      </c>
      <c r="J88" s="382">
        <f t="shared" si="5"/>
        <v>0</v>
      </c>
      <c r="K88" s="382">
        <f t="shared" si="5"/>
        <v>0</v>
      </c>
      <c r="L88" s="382">
        <f t="shared" si="5"/>
        <v>0</v>
      </c>
      <c r="M88" s="382">
        <f t="shared" si="5"/>
        <v>0</v>
      </c>
      <c r="N88" s="382">
        <f t="shared" si="5"/>
        <v>0</v>
      </c>
      <c r="O88" s="382">
        <f t="shared" si="5"/>
        <v>0</v>
      </c>
      <c r="P88" s="382">
        <f t="shared" si="5"/>
        <v>0</v>
      </c>
      <c r="Q88" s="382">
        <f t="shared" si="5"/>
        <v>0</v>
      </c>
      <c r="R88" s="351"/>
      <c r="S88" s="351"/>
      <c r="T88" s="351"/>
      <c r="U88" s="351"/>
      <c r="V88" s="351"/>
      <c r="W88" s="351"/>
      <c r="X88" s="255"/>
      <c r="Y88" s="255"/>
      <c r="Z88" s="255"/>
      <c r="AA88" s="255"/>
      <c r="AB88" s="255"/>
      <c r="AC88" s="255"/>
      <c r="AD88" s="255"/>
      <c r="AE88" s="255"/>
      <c r="AF88" s="255"/>
      <c r="AG88" s="255"/>
      <c r="AH88" s="255"/>
      <c r="AI88" s="255"/>
      <c r="AJ88" s="255"/>
      <c r="AK88" s="255"/>
      <c r="AL88" s="255"/>
      <c r="AM88" s="255"/>
      <c r="AN88" s="255"/>
      <c r="AO88" s="255"/>
      <c r="AP88" s="255"/>
      <c r="AQ88" s="255"/>
      <c r="AR88" s="255"/>
      <c r="AS88" s="255"/>
      <c r="AT88" s="255"/>
      <c r="AU88" s="255"/>
      <c r="AV88" s="255"/>
      <c r="AW88" s="255"/>
      <c r="AX88" s="255"/>
      <c r="AY88" s="255"/>
      <c r="AZ88" s="255"/>
      <c r="BA88" s="255"/>
      <c r="BB88" s="255"/>
      <c r="BC88" s="255"/>
      <c r="BD88" s="255"/>
      <c r="BE88" s="255"/>
      <c r="BF88" s="255"/>
      <c r="BG88" s="255"/>
      <c r="BH88" s="255"/>
      <c r="BI88" s="255"/>
      <c r="BJ88" s="255"/>
      <c r="BK88" s="255"/>
      <c r="BL88" s="255"/>
      <c r="BM88" s="255"/>
      <c r="BN88" s="255"/>
      <c r="BO88" s="255"/>
      <c r="BP88" s="255"/>
      <c r="BQ88" s="255"/>
      <c r="BR88" s="255"/>
      <c r="BS88" s="255"/>
      <c r="BT88" s="255"/>
      <c r="BU88" s="255"/>
      <c r="BV88" s="255"/>
      <c r="BW88" s="255"/>
      <c r="BX88" s="255"/>
      <c r="BY88" s="255"/>
      <c r="BZ88" s="255"/>
      <c r="CA88" s="255"/>
      <c r="CB88" s="255"/>
      <c r="CC88" s="255"/>
      <c r="CD88" s="255"/>
      <c r="CE88" s="255"/>
      <c r="CF88" s="255"/>
      <c r="CG88" s="255"/>
      <c r="CH88" s="255"/>
      <c r="CI88" s="255"/>
      <c r="CJ88" s="255"/>
      <c r="CK88" s="255"/>
      <c r="CL88" s="255"/>
      <c r="CM88" s="255"/>
      <c r="CN88" s="255"/>
      <c r="CO88" s="255"/>
      <c r="CP88" s="255"/>
      <c r="CQ88" s="255"/>
      <c r="CR88" s="255"/>
      <c r="CS88" s="255"/>
      <c r="CT88" s="255"/>
      <c r="CU88" s="255"/>
    </row>
    <row r="89" spans="1:99" s="255" customFormat="1" ht="18" customHeight="1" x14ac:dyDescent="0.2">
      <c r="A89" s="254"/>
      <c r="B89" s="410"/>
      <c r="C89" s="410"/>
      <c r="D89" s="410"/>
      <c r="E89" s="410"/>
      <c r="F89" s="410"/>
      <c r="G89" s="410"/>
      <c r="H89" s="410"/>
      <c r="I89" s="410"/>
      <c r="J89" s="410"/>
      <c r="K89" s="410"/>
      <c r="L89" s="410"/>
      <c r="M89" s="410"/>
      <c r="N89" s="410"/>
      <c r="O89" s="410"/>
      <c r="P89" s="410"/>
      <c r="Q89" s="410"/>
      <c r="R89" s="410"/>
      <c r="S89" s="254"/>
      <c r="T89" s="376"/>
      <c r="U89" s="376"/>
    </row>
    <row r="90" spans="1:99" s="255" customFormat="1" ht="18" customHeight="1" x14ac:dyDescent="0.2">
      <c r="A90" s="254"/>
      <c r="B90" s="410"/>
      <c r="C90" s="410"/>
      <c r="D90" s="410"/>
      <c r="E90" s="410"/>
      <c r="F90" s="410"/>
      <c r="G90" s="410"/>
      <c r="H90" s="410"/>
      <c r="I90" s="410"/>
      <c r="J90" s="410"/>
      <c r="K90" s="410"/>
      <c r="L90" s="410"/>
      <c r="M90" s="410"/>
      <c r="N90" s="410"/>
      <c r="O90" s="410"/>
      <c r="P90" s="410"/>
      <c r="Q90" s="410"/>
      <c r="R90" s="410"/>
      <c r="S90" s="254"/>
      <c r="T90" s="376"/>
      <c r="U90" s="376"/>
    </row>
    <row r="91" spans="1:99" ht="18" customHeight="1" x14ac:dyDescent="0.2">
      <c r="A91" s="334"/>
      <c r="B91" s="411"/>
      <c r="C91" s="411"/>
      <c r="D91" s="411"/>
      <c r="E91" s="411"/>
      <c r="F91" s="411"/>
      <c r="G91" s="411"/>
      <c r="H91" s="411"/>
      <c r="I91" s="411"/>
      <c r="J91" s="411"/>
      <c r="K91" s="411"/>
      <c r="L91" s="411"/>
      <c r="M91" s="411"/>
      <c r="N91" s="411"/>
      <c r="O91" s="411"/>
      <c r="P91" s="411"/>
      <c r="Q91" s="411"/>
      <c r="R91" s="411"/>
      <c r="S91" s="334"/>
      <c r="T91" s="334"/>
      <c r="U91" s="334"/>
    </row>
    <row r="92" spans="1:99" s="246" customFormat="1" ht="18" customHeight="1" x14ac:dyDescent="0.2">
      <c r="A92" s="244"/>
      <c r="B92" s="412" t="s">
        <v>559</v>
      </c>
      <c r="C92" s="413"/>
      <c r="D92" s="413"/>
      <c r="E92" s="413"/>
      <c r="F92" s="413"/>
      <c r="G92" s="413"/>
      <c r="H92" s="413"/>
      <c r="I92" s="413"/>
      <c r="J92" s="413"/>
      <c r="K92" s="413"/>
      <c r="L92" s="413"/>
      <c r="M92" s="413"/>
      <c r="N92" s="413"/>
      <c r="O92" s="413"/>
      <c r="P92" s="413"/>
      <c r="Q92" s="413"/>
      <c r="R92" s="413"/>
      <c r="S92" s="244"/>
      <c r="T92" s="244"/>
      <c r="U92" s="244"/>
    </row>
    <row r="93" spans="1:99" s="255" customFormat="1" ht="18" customHeight="1" x14ac:dyDescent="0.25">
      <c r="A93" s="254"/>
      <c r="B93" s="414"/>
      <c r="C93" s="410"/>
      <c r="D93" s="410"/>
      <c r="E93" s="410"/>
      <c r="F93" s="410"/>
      <c r="G93" s="410"/>
      <c r="H93" s="410"/>
      <c r="I93" s="410"/>
      <c r="J93" s="410"/>
      <c r="K93" s="410"/>
      <c r="L93" s="410"/>
      <c r="M93" s="410"/>
      <c r="N93" s="410"/>
      <c r="O93" s="410"/>
      <c r="P93" s="410"/>
      <c r="Q93" s="410"/>
      <c r="R93" s="410"/>
      <c r="S93" s="254"/>
      <c r="T93" s="254"/>
      <c r="U93" s="254"/>
    </row>
    <row r="94" spans="1:99" s="255" customFormat="1" ht="18" customHeight="1" x14ac:dyDescent="0.25">
      <c r="A94" s="254"/>
      <c r="B94" s="348" t="s">
        <v>587</v>
      </c>
      <c r="C94" s="393"/>
      <c r="D94" s="348"/>
      <c r="E94" s="415"/>
      <c r="F94" s="410"/>
      <c r="G94" s="410"/>
      <c r="H94" s="254"/>
      <c r="I94" s="410"/>
      <c r="J94" s="410"/>
      <c r="K94" s="410"/>
      <c r="L94" s="410"/>
      <c r="M94" s="410"/>
      <c r="N94" s="410"/>
      <c r="O94" s="410"/>
      <c r="P94" s="410"/>
      <c r="Q94" s="410"/>
      <c r="R94" s="410"/>
      <c r="S94" s="254"/>
      <c r="T94" s="254"/>
      <c r="U94" s="254"/>
    </row>
    <row r="95" spans="1:99" s="255" customFormat="1" ht="18" customHeight="1" x14ac:dyDescent="0.2">
      <c r="A95" s="254"/>
      <c r="B95" s="416"/>
      <c r="C95" s="416"/>
      <c r="D95" s="416"/>
      <c r="E95" s="416"/>
      <c r="F95" s="416"/>
      <c r="G95" s="416"/>
      <c r="H95" s="416"/>
      <c r="I95" s="416"/>
      <c r="J95" s="416"/>
      <c r="K95" s="416"/>
      <c r="L95" s="416"/>
      <c r="M95" s="416"/>
      <c r="N95" s="416"/>
      <c r="O95" s="416"/>
      <c r="P95" s="416"/>
      <c r="Q95" s="416"/>
      <c r="R95" s="416"/>
      <c r="S95" s="254"/>
      <c r="T95" s="254"/>
      <c r="U95" s="254"/>
    </row>
    <row r="96" spans="1:99" s="255" customFormat="1" ht="18" customHeight="1" x14ac:dyDescent="0.25">
      <c r="A96" s="254"/>
      <c r="B96" s="410"/>
      <c r="C96" s="410"/>
      <c r="D96" s="410"/>
      <c r="E96" s="410"/>
      <c r="F96" s="1366" t="s">
        <v>560</v>
      </c>
      <c r="G96" s="694"/>
      <c r="H96" s="694"/>
      <c r="I96" s="694"/>
      <c r="J96" s="694"/>
      <c r="K96" s="694"/>
      <c r="L96" s="694"/>
      <c r="M96" s="410"/>
      <c r="N96" s="410"/>
      <c r="O96" s="410"/>
      <c r="P96" s="410"/>
      <c r="Q96" s="410"/>
      <c r="R96" s="410"/>
      <c r="S96" s="254"/>
      <c r="T96" s="254"/>
      <c r="U96" s="254"/>
    </row>
    <row r="97" spans="1:101" ht="18" customHeight="1" x14ac:dyDescent="0.2">
      <c r="A97" s="254"/>
      <c r="B97" s="417"/>
      <c r="C97" s="1562" t="s">
        <v>504</v>
      </c>
      <c r="D97" s="1562"/>
      <c r="E97" s="1526" t="s">
        <v>505</v>
      </c>
      <c r="F97" s="1526" t="s">
        <v>554</v>
      </c>
      <c r="G97" s="1526"/>
      <c r="H97" s="1526"/>
      <c r="I97" s="1526"/>
      <c r="J97" s="1526"/>
      <c r="K97" s="1526"/>
      <c r="L97" s="1526"/>
      <c r="M97" s="1526"/>
      <c r="N97" s="1534" t="s">
        <v>507</v>
      </c>
      <c r="O97" s="1535"/>
      <c r="P97" s="1535"/>
      <c r="Q97" s="1535"/>
      <c r="R97" s="1536"/>
      <c r="S97" s="351"/>
      <c r="T97" s="351"/>
      <c r="U97" s="351"/>
      <c r="V97" s="351"/>
      <c r="W97" s="351"/>
      <c r="X97" s="351"/>
      <c r="Y97" s="351"/>
      <c r="Z97" s="255"/>
      <c r="AA97" s="255"/>
      <c r="AB97" s="255"/>
      <c r="AC97" s="255"/>
      <c r="AD97" s="255"/>
      <c r="AE97" s="255"/>
      <c r="AF97" s="255"/>
      <c r="AG97" s="255"/>
      <c r="AH97" s="255"/>
      <c r="AI97" s="255"/>
      <c r="AJ97" s="255"/>
      <c r="AK97" s="255"/>
      <c r="AL97" s="255"/>
      <c r="AM97" s="255"/>
      <c r="AN97" s="255"/>
      <c r="AO97" s="255"/>
      <c r="AP97" s="255"/>
      <c r="AQ97" s="255"/>
      <c r="AR97" s="255"/>
      <c r="AS97" s="255"/>
      <c r="AT97" s="255"/>
      <c r="AU97" s="255"/>
      <c r="AV97" s="255"/>
      <c r="AW97" s="255"/>
      <c r="AX97" s="255"/>
      <c r="AY97" s="255"/>
      <c r="AZ97" s="255"/>
      <c r="BA97" s="255"/>
      <c r="BB97" s="255"/>
      <c r="BC97" s="255"/>
      <c r="BD97" s="255"/>
      <c r="BE97" s="255"/>
      <c r="BF97" s="255"/>
      <c r="BG97" s="255"/>
      <c r="BH97" s="255"/>
      <c r="BI97" s="255"/>
      <c r="BJ97" s="255"/>
      <c r="BK97" s="255"/>
      <c r="BL97" s="255"/>
      <c r="BM97" s="255"/>
      <c r="BN97" s="255"/>
      <c r="BO97" s="255"/>
      <c r="BP97" s="255"/>
      <c r="BQ97" s="255"/>
      <c r="BR97" s="255"/>
      <c r="BS97" s="255"/>
      <c r="BT97" s="255"/>
      <c r="BU97" s="255"/>
      <c r="BV97" s="255"/>
      <c r="BW97" s="255"/>
      <c r="BX97" s="255"/>
      <c r="BY97" s="255"/>
      <c r="BZ97" s="255"/>
      <c r="CA97" s="255"/>
      <c r="CB97" s="255"/>
      <c r="CC97" s="255"/>
      <c r="CD97" s="255"/>
      <c r="CE97" s="255"/>
      <c r="CF97" s="255"/>
      <c r="CG97" s="255"/>
      <c r="CH97" s="255"/>
      <c r="CI97" s="255"/>
      <c r="CJ97" s="255"/>
      <c r="CK97" s="255"/>
      <c r="CL97" s="255"/>
      <c r="CM97" s="255"/>
      <c r="CN97" s="255"/>
      <c r="CO97" s="255"/>
      <c r="CP97" s="255"/>
      <c r="CQ97" s="255"/>
      <c r="CR97" s="255"/>
      <c r="CS97" s="255"/>
      <c r="CT97" s="255"/>
      <c r="CU97" s="255"/>
      <c r="CV97" s="255"/>
      <c r="CW97" s="255"/>
    </row>
    <row r="98" spans="1:101" ht="47.25" customHeight="1" x14ac:dyDescent="0.2">
      <c r="A98" s="254"/>
      <c r="B98" s="254"/>
      <c r="C98" s="1196" t="s">
        <v>561</v>
      </c>
      <c r="D98" s="1196" t="s">
        <v>562</v>
      </c>
      <c r="E98" s="1526"/>
      <c r="F98" s="1201" t="s">
        <v>508</v>
      </c>
      <c r="G98" s="1201" t="s">
        <v>509</v>
      </c>
      <c r="H98" s="1201" t="s">
        <v>510</v>
      </c>
      <c r="I98" s="1201" t="s">
        <v>511</v>
      </c>
      <c r="J98" s="1201" t="s">
        <v>563</v>
      </c>
      <c r="K98" s="1201" t="s">
        <v>512</v>
      </c>
      <c r="L98" s="1201" t="s">
        <v>513</v>
      </c>
      <c r="M98" s="1201" t="s">
        <v>514</v>
      </c>
      <c r="N98" s="1201" t="s">
        <v>515</v>
      </c>
      <c r="O98" s="1201" t="s">
        <v>516</v>
      </c>
      <c r="P98" s="1201" t="s">
        <v>517</v>
      </c>
      <c r="Q98" s="1201" t="s">
        <v>518</v>
      </c>
      <c r="R98" s="1201" t="s">
        <v>519</v>
      </c>
      <c r="S98" s="418"/>
      <c r="T98" s="351"/>
      <c r="U98" s="351"/>
      <c r="V98" s="351"/>
      <c r="W98" s="351"/>
      <c r="X98" s="351"/>
      <c r="Y98" s="351"/>
      <c r="Z98" s="255"/>
      <c r="AA98" s="255"/>
      <c r="AB98" s="255"/>
      <c r="AC98" s="255"/>
      <c r="AD98" s="255"/>
      <c r="AE98" s="255"/>
      <c r="AF98" s="255"/>
      <c r="AG98" s="255"/>
      <c r="AH98" s="255"/>
      <c r="AI98" s="255"/>
      <c r="AJ98" s="255"/>
      <c r="AK98" s="255"/>
      <c r="AL98" s="255"/>
      <c r="AM98" s="255"/>
      <c r="AN98" s="255"/>
      <c r="AO98" s="255"/>
      <c r="AP98" s="255"/>
      <c r="AQ98" s="255"/>
      <c r="AR98" s="255"/>
      <c r="AS98" s="255"/>
      <c r="AT98" s="255"/>
      <c r="AU98" s="255"/>
      <c r="AV98" s="255"/>
      <c r="AW98" s="255"/>
      <c r="AX98" s="255"/>
      <c r="AY98" s="255"/>
      <c r="AZ98" s="255"/>
      <c r="BA98" s="255"/>
      <c r="BB98" s="255"/>
      <c r="BC98" s="255"/>
      <c r="BD98" s="255"/>
      <c r="BE98" s="255"/>
      <c r="BF98" s="255"/>
      <c r="BG98" s="255"/>
      <c r="BH98" s="255"/>
      <c r="BI98" s="255"/>
      <c r="BJ98" s="255"/>
      <c r="BK98" s="255"/>
      <c r="BL98" s="255"/>
      <c r="BM98" s="255"/>
      <c r="BN98" s="255"/>
      <c r="BO98" s="255"/>
      <c r="BP98" s="255"/>
      <c r="BQ98" s="255"/>
      <c r="BR98" s="255"/>
      <c r="BS98" s="255"/>
      <c r="BT98" s="255"/>
      <c r="BU98" s="255"/>
      <c r="BV98" s="255"/>
      <c r="BW98" s="255"/>
      <c r="BX98" s="255"/>
      <c r="BY98" s="255"/>
      <c r="BZ98" s="255"/>
      <c r="CA98" s="255"/>
      <c r="CB98" s="255"/>
      <c r="CC98" s="255"/>
      <c r="CD98" s="255"/>
      <c r="CE98" s="255"/>
      <c r="CF98" s="255"/>
      <c r="CG98" s="255"/>
      <c r="CH98" s="255"/>
      <c r="CI98" s="255"/>
      <c r="CJ98" s="255"/>
      <c r="CK98" s="255"/>
      <c r="CL98" s="255"/>
      <c r="CM98" s="255"/>
      <c r="CN98" s="255"/>
      <c r="CO98" s="255"/>
      <c r="CP98" s="255"/>
      <c r="CQ98" s="255"/>
      <c r="CR98" s="255"/>
      <c r="CS98" s="255"/>
      <c r="CT98" s="255"/>
      <c r="CU98" s="255"/>
      <c r="CV98" s="255"/>
      <c r="CW98" s="255"/>
    </row>
    <row r="99" spans="1:101" ht="18" customHeight="1" x14ac:dyDescent="0.25">
      <c r="A99" s="254"/>
      <c r="B99" s="447" t="s">
        <v>588</v>
      </c>
      <c r="C99" s="666">
        <f>БКВ!C98</f>
        <v>0</v>
      </c>
      <c r="D99" s="666">
        <f>БКВ!D98</f>
        <v>0</v>
      </c>
      <c r="E99" s="666">
        <f>БКВ!E98</f>
        <v>0</v>
      </c>
      <c r="F99" s="666">
        <f>БКВ!F98</f>
        <v>0</v>
      </c>
      <c r="G99" s="666">
        <f>БКВ!G98</f>
        <v>0</v>
      </c>
      <c r="H99" s="666">
        <f>БКВ!H98</f>
        <v>0</v>
      </c>
      <c r="I99" s="666">
        <f>БКВ!I98</f>
        <v>0</v>
      </c>
      <c r="J99" s="666">
        <f>БКВ!J98</f>
        <v>0</v>
      </c>
      <c r="K99" s="666">
        <f>БКВ!K98</f>
        <v>0</v>
      </c>
      <c r="L99" s="666">
        <f>БКВ!L98</f>
        <v>0</v>
      </c>
      <c r="M99" s="666">
        <f>БКВ!M98</f>
        <v>0</v>
      </c>
      <c r="N99" s="666">
        <f>БКВ!N98</f>
        <v>0</v>
      </c>
      <c r="O99" s="666">
        <f>БКВ!O98</f>
        <v>0</v>
      </c>
      <c r="P99" s="666">
        <f>БКВ!P98</f>
        <v>0</v>
      </c>
      <c r="Q99" s="666">
        <f>БКВ!Q98</f>
        <v>0</v>
      </c>
      <c r="R99" s="666">
        <f>БКВ!R98</f>
        <v>0</v>
      </c>
      <c r="S99" s="418"/>
      <c r="T99" s="351"/>
      <c r="U99" s="351"/>
      <c r="V99" s="351"/>
      <c r="W99" s="351"/>
      <c r="X99" s="351"/>
      <c r="Y99" s="351"/>
      <c r="Z99" s="255"/>
      <c r="AA99" s="255"/>
      <c r="AB99" s="255"/>
      <c r="AC99" s="255"/>
      <c r="AD99" s="255"/>
      <c r="AE99" s="255"/>
      <c r="AF99" s="255"/>
      <c r="AG99" s="255"/>
      <c r="AH99" s="255"/>
      <c r="AI99" s="255"/>
      <c r="AJ99" s="255"/>
      <c r="AK99" s="255"/>
      <c r="AL99" s="255"/>
      <c r="AM99" s="255"/>
      <c r="AN99" s="255"/>
      <c r="AO99" s="255"/>
      <c r="AP99" s="255"/>
      <c r="AQ99" s="255"/>
      <c r="AR99" s="255"/>
      <c r="AS99" s="255"/>
      <c r="AT99" s="255"/>
      <c r="AU99" s="255"/>
      <c r="AV99" s="255"/>
      <c r="AW99" s="255"/>
      <c r="AX99" s="255"/>
      <c r="AY99" s="255"/>
      <c r="AZ99" s="255"/>
      <c r="BA99" s="255"/>
      <c r="BB99" s="255"/>
      <c r="BC99" s="255"/>
      <c r="BD99" s="255"/>
      <c r="BE99" s="255"/>
      <c r="BF99" s="255"/>
      <c r="BG99" s="255"/>
      <c r="BH99" s="255"/>
      <c r="BI99" s="255"/>
      <c r="BJ99" s="255"/>
      <c r="BK99" s="255"/>
      <c r="BL99" s="255"/>
      <c r="BM99" s="255"/>
      <c r="BN99" s="255"/>
      <c r="BO99" s="255"/>
      <c r="BP99" s="255"/>
      <c r="BQ99" s="255"/>
      <c r="BR99" s="255"/>
      <c r="BS99" s="255"/>
      <c r="BT99" s="255"/>
      <c r="BU99" s="255"/>
      <c r="BV99" s="255"/>
      <c r="BW99" s="255"/>
      <c r="BX99" s="255"/>
      <c r="BY99" s="255"/>
      <c r="BZ99" s="255"/>
      <c r="CA99" s="255"/>
      <c r="CB99" s="255"/>
      <c r="CC99" s="255"/>
      <c r="CD99" s="255"/>
      <c r="CE99" s="255"/>
      <c r="CF99" s="255"/>
      <c r="CG99" s="255"/>
      <c r="CH99" s="255"/>
      <c r="CI99" s="255"/>
      <c r="CJ99" s="255"/>
      <c r="CK99" s="255"/>
      <c r="CL99" s="255"/>
      <c r="CM99" s="255"/>
      <c r="CN99" s="255"/>
      <c r="CO99" s="255"/>
      <c r="CP99" s="255"/>
      <c r="CQ99" s="255"/>
      <c r="CR99" s="255"/>
      <c r="CS99" s="255"/>
      <c r="CT99" s="255"/>
      <c r="CU99" s="255"/>
      <c r="CV99" s="255"/>
      <c r="CW99" s="255"/>
    </row>
    <row r="100" spans="1:101" ht="18" customHeight="1" x14ac:dyDescent="0.25">
      <c r="A100" s="254"/>
      <c r="B100" s="447" t="s">
        <v>589</v>
      </c>
      <c r="C100" s="419"/>
      <c r="D100" s="419"/>
      <c r="E100" s="419"/>
      <c r="F100" s="419"/>
      <c r="G100" s="419"/>
      <c r="H100" s="419"/>
      <c r="I100" s="419"/>
      <c r="J100" s="419"/>
      <c r="K100" s="419"/>
      <c r="L100" s="419"/>
      <c r="M100" s="419"/>
      <c r="N100" s="419"/>
      <c r="O100" s="419"/>
      <c r="P100" s="419"/>
      <c r="Q100" s="419"/>
      <c r="R100" s="419"/>
      <c r="S100" s="418"/>
      <c r="T100" s="351"/>
      <c r="U100" s="351"/>
      <c r="V100" s="351"/>
      <c r="W100" s="351"/>
      <c r="X100" s="351"/>
      <c r="Y100" s="351"/>
      <c r="Z100" s="255"/>
      <c r="AA100" s="255"/>
      <c r="AB100" s="255"/>
      <c r="AC100" s="255"/>
      <c r="AD100" s="255"/>
      <c r="AE100" s="255"/>
      <c r="AF100" s="255"/>
      <c r="AG100" s="255"/>
      <c r="AH100" s="255"/>
      <c r="AI100" s="255"/>
      <c r="AJ100" s="255"/>
      <c r="AK100" s="255"/>
      <c r="AL100" s="255"/>
      <c r="AM100" s="255"/>
      <c r="AN100" s="255"/>
      <c r="AO100" s="255"/>
      <c r="AP100" s="255"/>
      <c r="AQ100" s="255"/>
      <c r="AR100" s="255"/>
      <c r="AS100" s="255"/>
      <c r="AT100" s="255"/>
      <c r="AU100" s="255"/>
      <c r="AV100" s="255"/>
      <c r="AW100" s="255"/>
      <c r="AX100" s="255"/>
      <c r="AY100" s="255"/>
      <c r="AZ100" s="255"/>
      <c r="BA100" s="255"/>
      <c r="BB100" s="255"/>
      <c r="BC100" s="255"/>
      <c r="BD100" s="255"/>
      <c r="BE100" s="255"/>
      <c r="BF100" s="255"/>
      <c r="BG100" s="255"/>
      <c r="BH100" s="255"/>
      <c r="BI100" s="255"/>
      <c r="BJ100" s="255"/>
      <c r="BK100" s="255"/>
      <c r="BL100" s="255"/>
      <c r="BM100" s="255"/>
      <c r="BN100" s="255"/>
      <c r="BO100" s="255"/>
      <c r="BP100" s="255"/>
      <c r="BQ100" s="255"/>
      <c r="BR100" s="255"/>
      <c r="BS100" s="255"/>
      <c r="BT100" s="255"/>
      <c r="BU100" s="255"/>
      <c r="BV100" s="255"/>
      <c r="BW100" s="255"/>
      <c r="BX100" s="255"/>
      <c r="BY100" s="255"/>
      <c r="BZ100" s="255"/>
      <c r="CA100" s="255"/>
      <c r="CB100" s="255"/>
      <c r="CC100" s="255"/>
      <c r="CD100" s="255"/>
      <c r="CE100" s="255"/>
      <c r="CF100" s="255"/>
      <c r="CG100" s="255"/>
      <c r="CH100" s="255"/>
      <c r="CI100" s="255"/>
      <c r="CJ100" s="255"/>
      <c r="CK100" s="255"/>
      <c r="CL100" s="255"/>
      <c r="CM100" s="255"/>
      <c r="CN100" s="255"/>
      <c r="CO100" s="255"/>
      <c r="CP100" s="255"/>
      <c r="CQ100" s="255"/>
      <c r="CR100" s="255"/>
      <c r="CS100" s="255"/>
      <c r="CT100" s="255"/>
      <c r="CU100" s="255"/>
      <c r="CV100" s="255"/>
      <c r="CW100" s="255"/>
    </row>
    <row r="101" spans="1:101" s="378" customFormat="1" ht="18" customHeight="1" x14ac:dyDescent="0.2">
      <c r="A101" s="376"/>
      <c r="B101" s="254"/>
      <c r="C101" s="420"/>
      <c r="D101" s="377"/>
      <c r="E101" s="377"/>
      <c r="F101" s="377"/>
      <c r="G101" s="377"/>
      <c r="H101" s="377"/>
      <c r="I101" s="377"/>
      <c r="J101" s="377"/>
      <c r="K101" s="377"/>
      <c r="L101" s="377"/>
      <c r="M101" s="377"/>
      <c r="N101" s="377"/>
      <c r="O101" s="377"/>
      <c r="P101" s="377"/>
      <c r="Q101" s="377"/>
      <c r="R101" s="377"/>
      <c r="S101" s="376"/>
      <c r="T101" s="254"/>
      <c r="U101" s="254"/>
    </row>
    <row r="102" spans="1:101" s="255" customFormat="1" ht="18" customHeight="1" x14ac:dyDescent="0.2">
      <c r="A102" s="254"/>
      <c r="B102" s="254"/>
      <c r="C102" s="254"/>
      <c r="D102" s="254"/>
      <c r="E102" s="254"/>
      <c r="F102" s="254"/>
      <c r="G102" s="254"/>
      <c r="H102" s="254"/>
      <c r="I102" s="254"/>
      <c r="J102" s="254"/>
      <c r="K102" s="254"/>
      <c r="L102" s="254"/>
      <c r="M102" s="254"/>
      <c r="N102" s="254"/>
      <c r="O102" s="254"/>
      <c r="P102" s="254"/>
      <c r="Q102" s="254"/>
      <c r="R102" s="254"/>
      <c r="S102" s="254"/>
      <c r="T102" s="254"/>
      <c r="U102" s="254"/>
    </row>
    <row r="103" spans="1:101" s="255" customFormat="1" ht="18" customHeight="1" x14ac:dyDescent="0.25">
      <c r="A103" s="254"/>
      <c r="B103" s="421" t="s">
        <v>564</v>
      </c>
      <c r="C103" s="393"/>
      <c r="D103" s="421"/>
      <c r="E103" s="421"/>
      <c r="F103" s="421"/>
      <c r="G103" s="421"/>
      <c r="H103" s="421"/>
      <c r="I103" s="421"/>
      <c r="J103" s="421"/>
      <c r="K103" s="422"/>
      <c r="L103" s="422"/>
      <c r="M103" s="422"/>
      <c r="N103" s="422"/>
      <c r="O103" s="422"/>
      <c r="P103" s="422"/>
      <c r="Q103" s="422"/>
      <c r="R103" s="422"/>
      <c r="S103" s="423"/>
      <c r="T103" s="254"/>
      <c r="U103" s="254"/>
    </row>
    <row r="104" spans="1:101" s="255" customFormat="1" ht="18" customHeight="1" x14ac:dyDescent="0.25">
      <c r="A104" s="254"/>
      <c r="B104" s="421"/>
      <c r="C104" s="421"/>
      <c r="D104" s="421"/>
      <c r="E104" s="421"/>
      <c r="F104" s="421"/>
      <c r="G104" s="421"/>
      <c r="H104" s="421"/>
      <c r="I104" s="421"/>
      <c r="J104" s="421"/>
      <c r="K104" s="422"/>
      <c r="L104" s="422"/>
      <c r="M104" s="422"/>
      <c r="N104" s="422"/>
      <c r="O104" s="422"/>
      <c r="P104" s="422"/>
      <c r="Q104" s="422"/>
      <c r="R104" s="422"/>
      <c r="S104" s="423"/>
      <c r="T104" s="254"/>
      <c r="U104" s="254"/>
    </row>
    <row r="105" spans="1:101" ht="41.25" customHeight="1" x14ac:dyDescent="0.25">
      <c r="A105" s="254"/>
      <c r="B105" s="1537" t="s">
        <v>565</v>
      </c>
      <c r="C105" s="1537"/>
      <c r="D105" s="1199" t="s">
        <v>1054</v>
      </c>
      <c r="E105" s="424"/>
      <c r="F105" s="424"/>
      <c r="G105" s="424"/>
      <c r="H105" s="424"/>
      <c r="I105" s="424"/>
      <c r="J105" s="424"/>
      <c r="K105" s="425"/>
      <c r="L105" s="425"/>
      <c r="M105" s="425"/>
      <c r="N105" s="425"/>
      <c r="O105" s="425"/>
      <c r="P105" s="425"/>
      <c r="Q105" s="425"/>
      <c r="R105" s="425"/>
      <c r="S105" s="423"/>
      <c r="T105" s="254"/>
      <c r="U105" s="254"/>
      <c r="V105" s="255"/>
      <c r="W105" s="255"/>
      <c r="X105" s="255"/>
      <c r="Y105" s="255"/>
      <c r="Z105" s="255"/>
      <c r="AA105" s="255"/>
      <c r="AB105" s="255"/>
      <c r="AC105" s="255"/>
      <c r="AD105" s="255"/>
      <c r="AE105" s="255"/>
      <c r="AF105" s="255"/>
      <c r="AG105" s="255"/>
      <c r="AH105" s="255"/>
      <c r="AI105" s="255"/>
      <c r="AJ105" s="255"/>
      <c r="AK105" s="255"/>
      <c r="AL105" s="255"/>
      <c r="AM105" s="255"/>
      <c r="AN105" s="255"/>
      <c r="AO105" s="255"/>
      <c r="AP105" s="255"/>
      <c r="AQ105" s="255"/>
      <c r="AR105" s="255"/>
      <c r="AS105" s="255"/>
      <c r="AT105" s="255"/>
      <c r="AU105" s="255"/>
      <c r="AV105" s="255"/>
      <c r="AW105" s="255"/>
      <c r="AX105" s="255"/>
      <c r="AY105" s="255"/>
      <c r="AZ105" s="255"/>
      <c r="BA105" s="255"/>
      <c r="BB105" s="255"/>
      <c r="BC105" s="255"/>
      <c r="BD105" s="255"/>
      <c r="BE105" s="255"/>
      <c r="BF105" s="255"/>
      <c r="BG105" s="255"/>
      <c r="BH105" s="255"/>
      <c r="BI105" s="255"/>
      <c r="BJ105" s="255"/>
      <c r="BK105" s="255"/>
      <c r="BL105" s="255"/>
      <c r="BM105" s="255"/>
      <c r="BN105" s="255"/>
      <c r="BO105" s="255"/>
      <c r="BP105" s="255"/>
      <c r="BQ105" s="255"/>
      <c r="BR105" s="255"/>
      <c r="BS105" s="255"/>
      <c r="BT105" s="255"/>
      <c r="BU105" s="255"/>
      <c r="BV105" s="255"/>
      <c r="BW105" s="255"/>
      <c r="BX105" s="255"/>
      <c r="BY105" s="255"/>
      <c r="BZ105" s="255"/>
      <c r="CA105" s="255"/>
      <c r="CB105" s="255"/>
      <c r="CC105" s="255"/>
      <c r="CD105" s="255"/>
      <c r="CE105" s="255"/>
      <c r="CF105" s="255"/>
      <c r="CG105" s="255"/>
      <c r="CH105" s="255"/>
      <c r="CI105" s="255"/>
      <c r="CJ105" s="255"/>
      <c r="CK105" s="255"/>
      <c r="CL105" s="255"/>
      <c r="CM105" s="255"/>
      <c r="CN105" s="255"/>
      <c r="CO105" s="255"/>
      <c r="CP105" s="255"/>
      <c r="CQ105" s="255"/>
      <c r="CR105" s="255"/>
      <c r="CS105" s="255"/>
      <c r="CT105" s="255"/>
      <c r="CU105" s="255"/>
      <c r="CV105" s="255"/>
      <c r="CW105" s="255"/>
    </row>
    <row r="106" spans="1:101" ht="18" customHeight="1" x14ac:dyDescent="0.25">
      <c r="A106" s="254"/>
      <c r="B106" s="1516" t="s">
        <v>566</v>
      </c>
      <c r="C106" s="1516"/>
      <c r="D106" s="1046"/>
      <c r="E106" s="351"/>
      <c r="F106" s="424"/>
      <c r="G106" s="424"/>
      <c r="H106" s="424"/>
      <c r="I106" s="424"/>
      <c r="J106" s="424"/>
      <c r="K106" s="425"/>
      <c r="L106" s="425"/>
      <c r="M106" s="425"/>
      <c r="N106" s="425"/>
      <c r="O106" s="425"/>
      <c r="P106" s="425"/>
      <c r="Q106" s="425"/>
      <c r="R106" s="425"/>
      <c r="S106" s="423"/>
      <c r="T106" s="254"/>
      <c r="U106" s="254"/>
      <c r="V106" s="255"/>
      <c r="W106" s="255"/>
      <c r="X106" s="255"/>
      <c r="Y106" s="255"/>
      <c r="Z106" s="255"/>
      <c r="AA106" s="255"/>
      <c r="AB106" s="255"/>
      <c r="AC106" s="255"/>
      <c r="AD106" s="255"/>
      <c r="AE106" s="255"/>
      <c r="AF106" s="255"/>
      <c r="AG106" s="255"/>
      <c r="AH106" s="255"/>
      <c r="AI106" s="255"/>
      <c r="AJ106" s="255"/>
      <c r="AK106" s="255"/>
      <c r="AL106" s="255"/>
      <c r="AM106" s="255"/>
      <c r="AN106" s="255"/>
      <c r="AO106" s="255"/>
      <c r="AP106" s="255"/>
      <c r="AQ106" s="255"/>
      <c r="AR106" s="255"/>
      <c r="AS106" s="255"/>
      <c r="AT106" s="255"/>
      <c r="AU106" s="255"/>
      <c r="AV106" s="255"/>
      <c r="AW106" s="255"/>
      <c r="AX106" s="255"/>
      <c r="AY106" s="255"/>
      <c r="AZ106" s="255"/>
      <c r="BA106" s="255"/>
      <c r="BB106" s="255"/>
      <c r="BC106" s="255"/>
      <c r="BD106" s="255"/>
      <c r="BE106" s="255"/>
      <c r="BF106" s="255"/>
      <c r="BG106" s="255"/>
      <c r="BH106" s="255"/>
      <c r="BI106" s="255"/>
      <c r="BJ106" s="255"/>
      <c r="BK106" s="255"/>
      <c r="BL106" s="255"/>
      <c r="BM106" s="255"/>
      <c r="BN106" s="255"/>
      <c r="BO106" s="255"/>
      <c r="BP106" s="255"/>
      <c r="BQ106" s="255"/>
      <c r="BR106" s="255"/>
      <c r="BS106" s="255"/>
      <c r="BT106" s="255"/>
      <c r="BU106" s="255"/>
      <c r="BV106" s="255"/>
      <c r="BW106" s="255"/>
      <c r="BX106" s="255"/>
      <c r="BY106" s="255"/>
      <c r="BZ106" s="255"/>
      <c r="CA106" s="255"/>
      <c r="CB106" s="255"/>
      <c r="CC106" s="255"/>
      <c r="CD106" s="255"/>
      <c r="CE106" s="255"/>
      <c r="CF106" s="255"/>
      <c r="CG106" s="255"/>
      <c r="CH106" s="255"/>
      <c r="CI106" s="255"/>
      <c r="CJ106" s="255"/>
      <c r="CK106" s="255"/>
      <c r="CL106" s="255"/>
      <c r="CM106" s="255"/>
      <c r="CN106" s="255"/>
      <c r="CO106" s="255"/>
      <c r="CP106" s="255"/>
      <c r="CQ106" s="255"/>
      <c r="CR106" s="255"/>
      <c r="CS106" s="255"/>
      <c r="CT106" s="255"/>
      <c r="CU106" s="255"/>
      <c r="CV106" s="255"/>
      <c r="CW106" s="255"/>
    </row>
    <row r="107" spans="1:101" ht="18" customHeight="1" x14ac:dyDescent="0.25">
      <c r="A107" s="254"/>
      <c r="B107" s="1508" t="s">
        <v>567</v>
      </c>
      <c r="C107" s="1508"/>
      <c r="D107" s="1046"/>
      <c r="E107" s="424"/>
      <c r="F107" s="424"/>
      <c r="G107" s="424"/>
      <c r="H107" s="424"/>
      <c r="I107" s="424"/>
      <c r="J107" s="424"/>
      <c r="K107" s="425"/>
      <c r="L107" s="425"/>
      <c r="M107" s="425"/>
      <c r="N107" s="425"/>
      <c r="O107" s="425"/>
      <c r="P107" s="425"/>
      <c r="Q107" s="425"/>
      <c r="R107" s="425"/>
      <c r="S107" s="423"/>
      <c r="T107" s="426"/>
      <c r="U107" s="426"/>
      <c r="V107" s="255"/>
      <c r="W107" s="255"/>
      <c r="X107" s="255"/>
      <c r="Y107" s="255"/>
      <c r="Z107" s="255"/>
      <c r="AA107" s="255"/>
      <c r="AB107" s="255"/>
      <c r="AC107" s="255"/>
      <c r="AD107" s="255"/>
      <c r="AE107" s="255"/>
      <c r="AF107" s="255"/>
      <c r="AG107" s="255"/>
      <c r="AH107" s="255"/>
      <c r="AI107" s="255"/>
      <c r="AJ107" s="255"/>
      <c r="AK107" s="255"/>
      <c r="AL107" s="255"/>
      <c r="AM107" s="255"/>
      <c r="AN107" s="255"/>
      <c r="AO107" s="255"/>
      <c r="AP107" s="255"/>
      <c r="AQ107" s="255"/>
      <c r="AR107" s="255"/>
      <c r="AS107" s="255"/>
      <c r="AT107" s="255"/>
      <c r="AU107" s="255"/>
      <c r="AV107" s="255"/>
      <c r="AW107" s="255"/>
      <c r="AX107" s="255"/>
      <c r="AY107" s="255"/>
      <c r="AZ107" s="255"/>
      <c r="BA107" s="255"/>
      <c r="BB107" s="255"/>
      <c r="BC107" s="255"/>
      <c r="BD107" s="255"/>
      <c r="BE107" s="255"/>
      <c r="BF107" s="255"/>
      <c r="BG107" s="255"/>
      <c r="BH107" s="255"/>
      <c r="BI107" s="255"/>
      <c r="BJ107" s="255"/>
      <c r="BK107" s="255"/>
      <c r="BL107" s="255"/>
      <c r="BM107" s="255"/>
      <c r="BN107" s="255"/>
      <c r="BO107" s="255"/>
      <c r="BP107" s="255"/>
      <c r="BQ107" s="255"/>
      <c r="BR107" s="255"/>
      <c r="BS107" s="255"/>
      <c r="BT107" s="255"/>
      <c r="BU107" s="255"/>
      <c r="BV107" s="255"/>
      <c r="BW107" s="255"/>
      <c r="BX107" s="255"/>
      <c r="BY107" s="255"/>
      <c r="BZ107" s="255"/>
      <c r="CA107" s="255"/>
      <c r="CB107" s="255"/>
      <c r="CC107" s="255"/>
      <c r="CD107" s="255"/>
      <c r="CE107" s="255"/>
      <c r="CF107" s="255"/>
      <c r="CG107" s="255"/>
      <c r="CH107" s="255"/>
      <c r="CI107" s="255"/>
      <c r="CJ107" s="255"/>
      <c r="CK107" s="255"/>
      <c r="CL107" s="255"/>
      <c r="CM107" s="255"/>
      <c r="CN107" s="255"/>
      <c r="CO107" s="255"/>
      <c r="CP107" s="255"/>
      <c r="CQ107" s="255"/>
      <c r="CR107" s="255"/>
      <c r="CS107" s="255"/>
      <c r="CT107" s="255"/>
      <c r="CU107" s="255"/>
      <c r="CV107" s="255"/>
      <c r="CW107" s="255"/>
    </row>
    <row r="108" spans="1:101" ht="18" customHeight="1" x14ac:dyDescent="0.25">
      <c r="A108" s="254"/>
      <c r="B108" s="1508" t="s">
        <v>568</v>
      </c>
      <c r="C108" s="1508"/>
      <c r="D108" s="1046"/>
      <c r="E108" s="424"/>
      <c r="F108" s="424"/>
      <c r="G108" s="424"/>
      <c r="H108" s="424"/>
      <c r="I108" s="424"/>
      <c r="J108" s="424"/>
      <c r="K108" s="425"/>
      <c r="L108" s="425"/>
      <c r="M108" s="425"/>
      <c r="N108" s="425"/>
      <c r="O108" s="425"/>
      <c r="P108" s="425"/>
      <c r="Q108" s="425"/>
      <c r="R108" s="425"/>
      <c r="S108" s="423"/>
      <c r="T108" s="426"/>
      <c r="U108" s="426"/>
      <c r="V108" s="255"/>
      <c r="W108" s="255"/>
      <c r="X108" s="255"/>
      <c r="Y108" s="255"/>
      <c r="Z108" s="255"/>
      <c r="AA108" s="255"/>
      <c r="AB108" s="255"/>
      <c r="AC108" s="255"/>
      <c r="AD108" s="255"/>
      <c r="AE108" s="255"/>
      <c r="AF108" s="255"/>
      <c r="AG108" s="255"/>
      <c r="AH108" s="255"/>
      <c r="AI108" s="255"/>
      <c r="AJ108" s="255"/>
      <c r="AK108" s="255"/>
      <c r="AL108" s="255"/>
      <c r="AM108" s="255"/>
      <c r="AN108" s="255"/>
      <c r="AO108" s="255"/>
      <c r="AP108" s="255"/>
      <c r="AQ108" s="255"/>
      <c r="AR108" s="255"/>
      <c r="AS108" s="255"/>
      <c r="AT108" s="255"/>
      <c r="AU108" s="255"/>
      <c r="AV108" s="255"/>
      <c r="AW108" s="255"/>
      <c r="AX108" s="255"/>
      <c r="AY108" s="255"/>
      <c r="AZ108" s="255"/>
      <c r="BA108" s="255"/>
      <c r="BB108" s="255"/>
      <c r="BC108" s="255"/>
      <c r="BD108" s="255"/>
      <c r="BE108" s="255"/>
      <c r="BF108" s="255"/>
      <c r="BG108" s="255"/>
      <c r="BH108" s="255"/>
      <c r="BI108" s="255"/>
      <c r="BJ108" s="255"/>
      <c r="BK108" s="255"/>
      <c r="BL108" s="255"/>
      <c r="BM108" s="255"/>
      <c r="BN108" s="255"/>
      <c r="BO108" s="255"/>
      <c r="BP108" s="255"/>
      <c r="BQ108" s="255"/>
      <c r="BR108" s="255"/>
      <c r="BS108" s="255"/>
      <c r="BT108" s="255"/>
      <c r="BU108" s="255"/>
      <c r="BV108" s="255"/>
      <c r="BW108" s="255"/>
      <c r="BX108" s="255"/>
      <c r="BY108" s="255"/>
      <c r="BZ108" s="255"/>
      <c r="CA108" s="255"/>
      <c r="CB108" s="255"/>
      <c r="CC108" s="255"/>
      <c r="CD108" s="255"/>
      <c r="CE108" s="255"/>
      <c r="CF108" s="255"/>
      <c r="CG108" s="255"/>
      <c r="CH108" s="255"/>
      <c r="CI108" s="255"/>
      <c r="CJ108" s="255"/>
      <c r="CK108" s="255"/>
      <c r="CL108" s="255"/>
      <c r="CM108" s="255"/>
      <c r="CN108" s="255"/>
      <c r="CO108" s="255"/>
      <c r="CP108" s="255"/>
      <c r="CQ108" s="255"/>
      <c r="CR108" s="255"/>
      <c r="CS108" s="255"/>
      <c r="CT108" s="255"/>
      <c r="CU108" s="255"/>
      <c r="CV108" s="255"/>
      <c r="CW108" s="255"/>
    </row>
    <row r="109" spans="1:101" ht="18" customHeight="1" x14ac:dyDescent="0.25">
      <c r="A109" s="254"/>
      <c r="B109" s="427"/>
      <c r="C109" s="428"/>
      <c r="D109" s="414"/>
      <c r="E109" s="421"/>
      <c r="F109" s="421"/>
      <c r="G109" s="421"/>
      <c r="H109" s="421"/>
      <c r="I109" s="421"/>
      <c r="J109" s="421"/>
      <c r="K109" s="422"/>
      <c r="L109" s="422"/>
      <c r="M109" s="422"/>
      <c r="N109" s="422"/>
      <c r="O109" s="422"/>
      <c r="P109" s="422"/>
      <c r="Q109" s="422"/>
      <c r="R109" s="422"/>
      <c r="S109" s="423"/>
      <c r="T109" s="426"/>
      <c r="U109" s="426"/>
      <c r="V109" s="255"/>
      <c r="W109" s="255"/>
      <c r="X109" s="255"/>
      <c r="Y109" s="255"/>
      <c r="Z109" s="255"/>
      <c r="AA109" s="255"/>
      <c r="AB109" s="255"/>
      <c r="AC109" s="255"/>
      <c r="AD109" s="255"/>
      <c r="AE109" s="255"/>
      <c r="AF109" s="255"/>
      <c r="AG109" s="255"/>
      <c r="AH109" s="255"/>
      <c r="AI109" s="255"/>
      <c r="AJ109" s="255"/>
      <c r="AK109" s="255"/>
      <c r="AL109" s="255"/>
      <c r="AM109" s="255"/>
      <c r="AN109" s="255"/>
      <c r="AO109" s="255"/>
      <c r="AP109" s="255"/>
      <c r="AQ109" s="255"/>
      <c r="AR109" s="255"/>
      <c r="AS109" s="255"/>
      <c r="AT109" s="255"/>
      <c r="AU109" s="255"/>
      <c r="AV109" s="255"/>
      <c r="AW109" s="255"/>
      <c r="AX109" s="255"/>
      <c r="AY109" s="255"/>
      <c r="AZ109" s="255"/>
      <c r="BA109" s="255"/>
      <c r="BB109" s="255"/>
      <c r="BC109" s="255"/>
      <c r="BD109" s="255"/>
      <c r="BE109" s="255"/>
      <c r="BF109" s="255"/>
      <c r="BG109" s="255"/>
      <c r="BH109" s="255"/>
      <c r="BI109" s="255"/>
      <c r="BJ109" s="255"/>
      <c r="BK109" s="255"/>
      <c r="BL109" s="255"/>
      <c r="BM109" s="255"/>
      <c r="BN109" s="255"/>
      <c r="BO109" s="255"/>
      <c r="BP109" s="255"/>
      <c r="BQ109" s="255"/>
      <c r="BR109" s="255"/>
      <c r="BS109" s="255"/>
      <c r="BT109" s="255"/>
      <c r="BU109" s="255"/>
      <c r="BV109" s="255"/>
      <c r="BW109" s="255"/>
      <c r="BX109" s="255"/>
      <c r="BY109" s="255"/>
      <c r="BZ109" s="255"/>
      <c r="CA109" s="255"/>
      <c r="CB109" s="255"/>
      <c r="CC109" s="255"/>
      <c r="CD109" s="255"/>
      <c r="CE109" s="255"/>
      <c r="CF109" s="255"/>
      <c r="CG109" s="255"/>
      <c r="CH109" s="255"/>
      <c r="CI109" s="255"/>
      <c r="CJ109" s="255"/>
      <c r="CK109" s="255"/>
      <c r="CL109" s="255"/>
      <c r="CM109" s="255"/>
      <c r="CN109" s="255"/>
      <c r="CO109" s="255"/>
      <c r="CP109" s="255"/>
      <c r="CQ109" s="255"/>
      <c r="CR109" s="255"/>
      <c r="CS109" s="255"/>
      <c r="CT109" s="255"/>
      <c r="CU109" s="255"/>
      <c r="CV109" s="255"/>
      <c r="CW109" s="255"/>
    </row>
    <row r="110" spans="1:101" ht="18" customHeight="1" x14ac:dyDescent="0.25">
      <c r="A110" s="254"/>
      <c r="B110" s="427"/>
      <c r="C110" s="428"/>
      <c r="D110" s="414"/>
      <c r="E110" s="421"/>
      <c r="F110" s="421"/>
      <c r="G110" s="421"/>
      <c r="H110" s="421"/>
      <c r="I110" s="421"/>
      <c r="J110" s="421"/>
      <c r="K110" s="422"/>
      <c r="L110" s="422"/>
      <c r="M110" s="422"/>
      <c r="N110" s="422"/>
      <c r="O110" s="422"/>
      <c r="P110" s="422"/>
      <c r="Q110" s="422"/>
      <c r="R110" s="422"/>
      <c r="S110" s="423"/>
      <c r="T110" s="429"/>
      <c r="U110" s="429"/>
      <c r="V110" s="255"/>
      <c r="W110" s="255"/>
      <c r="X110" s="255"/>
      <c r="Y110" s="255"/>
      <c r="Z110" s="255"/>
      <c r="AA110" s="255"/>
      <c r="AB110" s="255"/>
      <c r="AC110" s="255"/>
      <c r="AD110" s="255"/>
      <c r="AE110" s="255"/>
      <c r="AF110" s="255"/>
      <c r="AG110" s="255"/>
      <c r="AH110" s="255"/>
      <c r="AI110" s="255"/>
      <c r="AJ110" s="255"/>
      <c r="AK110" s="255"/>
      <c r="AL110" s="255"/>
      <c r="AM110" s="255"/>
      <c r="AN110" s="255"/>
      <c r="AO110" s="255"/>
      <c r="AP110" s="255"/>
      <c r="AQ110" s="255"/>
      <c r="AR110" s="255"/>
      <c r="AS110" s="255"/>
      <c r="AT110" s="255"/>
      <c r="AU110" s="255"/>
      <c r="AV110" s="255"/>
      <c r="AW110" s="255"/>
      <c r="AX110" s="255"/>
      <c r="AY110" s="255"/>
      <c r="AZ110" s="255"/>
      <c r="BA110" s="255"/>
      <c r="BB110" s="255"/>
      <c r="BC110" s="255"/>
      <c r="BD110" s="255"/>
      <c r="BE110" s="255"/>
      <c r="BF110" s="255"/>
      <c r="BG110" s="255"/>
      <c r="BH110" s="255"/>
      <c r="BI110" s="255"/>
      <c r="BJ110" s="255"/>
      <c r="BK110" s="255"/>
      <c r="BL110" s="255"/>
      <c r="BM110" s="255"/>
      <c r="BN110" s="255"/>
      <c r="BO110" s="255"/>
      <c r="BP110" s="255"/>
      <c r="BQ110" s="255"/>
      <c r="BR110" s="255"/>
      <c r="BS110" s="255"/>
      <c r="BT110" s="255"/>
      <c r="BU110" s="255"/>
      <c r="BV110" s="255"/>
      <c r="BW110" s="255"/>
      <c r="BX110" s="255"/>
      <c r="BY110" s="255"/>
      <c r="BZ110" s="255"/>
      <c r="CA110" s="255"/>
      <c r="CB110" s="255"/>
      <c r="CC110" s="255"/>
      <c r="CD110" s="255"/>
      <c r="CE110" s="255"/>
      <c r="CF110" s="255"/>
      <c r="CG110" s="255"/>
      <c r="CH110" s="255"/>
      <c r="CI110" s="255"/>
      <c r="CJ110" s="255"/>
      <c r="CK110" s="255"/>
      <c r="CL110" s="255"/>
      <c r="CM110" s="255"/>
      <c r="CN110" s="255"/>
      <c r="CO110" s="255"/>
      <c r="CP110" s="255"/>
      <c r="CQ110" s="255"/>
      <c r="CR110" s="255"/>
      <c r="CS110" s="255"/>
      <c r="CT110" s="255"/>
      <c r="CU110" s="255"/>
      <c r="CV110" s="255"/>
      <c r="CW110" s="255"/>
    </row>
    <row r="111" spans="1:101" ht="18" customHeight="1" x14ac:dyDescent="0.25">
      <c r="A111" s="334"/>
      <c r="B111" s="430"/>
      <c r="C111" s="430"/>
      <c r="D111" s="430"/>
      <c r="E111" s="430"/>
      <c r="F111" s="430"/>
      <c r="G111" s="430"/>
      <c r="H111" s="430"/>
      <c r="I111" s="430"/>
      <c r="J111" s="430"/>
      <c r="K111" s="431"/>
      <c r="L111" s="431"/>
      <c r="M111" s="431"/>
      <c r="N111" s="431"/>
      <c r="O111" s="431"/>
      <c r="P111" s="431"/>
      <c r="Q111" s="431"/>
      <c r="R111" s="431"/>
      <c r="S111" s="432"/>
      <c r="T111" s="433"/>
      <c r="U111" s="433"/>
    </row>
    <row r="112" spans="1:101" s="246" customFormat="1" ht="18" customHeight="1" x14ac:dyDescent="0.25">
      <c r="A112" s="244"/>
      <c r="B112" s="434" t="s">
        <v>569</v>
      </c>
      <c r="C112" s="435"/>
      <c r="D112" s="435"/>
      <c r="E112" s="435"/>
      <c r="F112" s="435"/>
      <c r="G112" s="435"/>
      <c r="H112" s="435"/>
      <c r="I112" s="435"/>
      <c r="J112" s="435"/>
      <c r="K112" s="436"/>
      <c r="L112" s="436"/>
      <c r="M112" s="436"/>
      <c r="N112" s="436"/>
      <c r="O112" s="436"/>
      <c r="P112" s="436"/>
      <c r="Q112" s="436"/>
      <c r="R112" s="436"/>
      <c r="S112" s="437"/>
      <c r="T112" s="438"/>
      <c r="U112" s="438"/>
    </row>
    <row r="113" spans="1:99" s="255" customFormat="1" ht="15" customHeight="1" x14ac:dyDescent="0.25">
      <c r="A113" s="254"/>
      <c r="B113" s="421"/>
      <c r="C113" s="421"/>
      <c r="D113" s="421"/>
      <c r="E113" s="421"/>
      <c r="F113" s="421"/>
      <c r="G113" s="421"/>
      <c r="H113" s="421"/>
      <c r="I113" s="421"/>
      <c r="J113" s="421"/>
      <c r="K113" s="422"/>
      <c r="L113" s="422"/>
      <c r="M113" s="422"/>
      <c r="N113" s="422"/>
      <c r="O113" s="422"/>
      <c r="P113" s="422"/>
      <c r="Q113" s="422"/>
      <c r="R113" s="422"/>
      <c r="S113" s="423"/>
      <c r="T113" s="429"/>
      <c r="U113" s="429"/>
    </row>
    <row r="114" spans="1:99" s="441" customFormat="1" ht="17.25" customHeight="1" x14ac:dyDescent="0.2">
      <c r="A114" s="426"/>
      <c r="B114" s="1518" t="s">
        <v>503</v>
      </c>
      <c r="C114" s="1560"/>
      <c r="D114" s="1518" t="s">
        <v>590</v>
      </c>
      <c r="E114" s="1518"/>
      <c r="F114" s="1518"/>
      <c r="G114" s="1518"/>
      <c r="H114" s="1518"/>
      <c r="I114" s="1518"/>
      <c r="J114" s="1518"/>
      <c r="K114" s="1518"/>
      <c r="L114" s="1518"/>
      <c r="M114" s="1518"/>
      <c r="N114" s="1518"/>
      <c r="O114" s="1518"/>
      <c r="P114" s="1518"/>
      <c r="Q114" s="1518"/>
      <c r="R114" s="1518"/>
      <c r="S114" s="1518"/>
      <c r="T114" s="439"/>
      <c r="U114" s="439"/>
      <c r="V114" s="440"/>
      <c r="W114" s="440"/>
      <c r="X114" s="440"/>
      <c r="Y114" s="440"/>
      <c r="Z114" s="440"/>
      <c r="AA114" s="440"/>
      <c r="AB114" s="440"/>
      <c r="AC114" s="440"/>
      <c r="AD114" s="440"/>
      <c r="AE114" s="440"/>
      <c r="AF114" s="264"/>
      <c r="AG114" s="264"/>
      <c r="AH114" s="264"/>
      <c r="AI114" s="264"/>
      <c r="AJ114" s="264"/>
      <c r="AK114" s="264"/>
      <c r="AL114" s="264"/>
      <c r="AM114" s="264"/>
      <c r="AN114" s="264"/>
      <c r="AO114" s="264"/>
      <c r="AP114" s="264"/>
      <c r="AQ114" s="264"/>
      <c r="AR114" s="264"/>
      <c r="AS114" s="264"/>
      <c r="AT114" s="264"/>
      <c r="AU114" s="264"/>
      <c r="AV114" s="264"/>
      <c r="AW114" s="264"/>
      <c r="AX114" s="264"/>
      <c r="AY114" s="264"/>
      <c r="AZ114" s="264"/>
      <c r="BA114" s="264"/>
      <c r="BB114" s="264"/>
      <c r="BC114" s="264"/>
      <c r="BD114" s="264"/>
      <c r="BE114" s="264"/>
      <c r="BF114" s="264"/>
      <c r="BG114" s="264"/>
      <c r="BH114" s="264"/>
      <c r="BI114" s="264"/>
      <c r="BJ114" s="264"/>
      <c r="BK114" s="264"/>
      <c r="BL114" s="264"/>
      <c r="BM114" s="264"/>
      <c r="BN114" s="264"/>
      <c r="BO114" s="264"/>
      <c r="BP114" s="264"/>
      <c r="BQ114" s="264"/>
      <c r="BR114" s="264"/>
      <c r="BS114" s="264"/>
      <c r="BT114" s="264"/>
      <c r="BU114" s="264"/>
      <c r="BV114" s="264"/>
      <c r="BW114" s="264"/>
      <c r="BX114" s="264"/>
      <c r="BY114" s="264"/>
      <c r="BZ114" s="264"/>
      <c r="CA114" s="264"/>
      <c r="CB114" s="264"/>
      <c r="CC114" s="264"/>
      <c r="CD114" s="264"/>
      <c r="CE114" s="264"/>
      <c r="CF114" s="264"/>
      <c r="CG114" s="264"/>
      <c r="CH114" s="264"/>
      <c r="CI114" s="264"/>
      <c r="CJ114" s="264"/>
      <c r="CK114" s="264"/>
      <c r="CL114" s="264"/>
      <c r="CM114" s="264"/>
      <c r="CN114" s="264"/>
      <c r="CO114" s="264"/>
      <c r="CP114" s="264"/>
      <c r="CQ114" s="264"/>
      <c r="CR114" s="264"/>
      <c r="CS114" s="264"/>
      <c r="CT114" s="264"/>
      <c r="CU114" s="264"/>
    </row>
    <row r="115" spans="1:99" s="441" customFormat="1" ht="13.5" customHeight="1" x14ac:dyDescent="0.2">
      <c r="A115" s="426"/>
      <c r="B115" s="1518"/>
      <c r="C115" s="1560"/>
      <c r="D115" s="1425" t="s">
        <v>504</v>
      </c>
      <c r="E115" s="1425" t="s">
        <v>505</v>
      </c>
      <c r="F115" s="1425" t="s">
        <v>554</v>
      </c>
      <c r="G115" s="1425"/>
      <c r="H115" s="1425"/>
      <c r="I115" s="1425"/>
      <c r="J115" s="1425"/>
      <c r="K115" s="1425"/>
      <c r="L115" s="1425"/>
      <c r="M115" s="1425"/>
      <c r="N115" s="1518" t="s">
        <v>507</v>
      </c>
      <c r="O115" s="1518"/>
      <c r="P115" s="1518"/>
      <c r="Q115" s="1518"/>
      <c r="R115" s="1518"/>
      <c r="S115" s="1518" t="s">
        <v>581</v>
      </c>
      <c r="T115" s="439"/>
      <c r="U115" s="439"/>
      <c r="V115" s="440"/>
      <c r="W115" s="440"/>
      <c r="X115" s="440"/>
      <c r="Y115" s="440"/>
      <c r="Z115" s="440"/>
      <c r="AA115" s="440"/>
      <c r="AB115" s="440"/>
      <c r="AC115" s="440"/>
      <c r="AD115" s="440"/>
      <c r="AE115" s="440"/>
      <c r="AF115" s="264"/>
      <c r="AG115" s="264"/>
      <c r="AH115" s="264"/>
      <c r="AI115" s="264"/>
      <c r="AJ115" s="264"/>
      <c r="AK115" s="264"/>
      <c r="AL115" s="264"/>
      <c r="AM115" s="264"/>
      <c r="AN115" s="264"/>
      <c r="AO115" s="264"/>
      <c r="AP115" s="264"/>
      <c r="AQ115" s="264"/>
      <c r="AR115" s="264"/>
      <c r="AS115" s="264"/>
      <c r="AT115" s="264"/>
      <c r="AU115" s="264"/>
      <c r="AV115" s="264"/>
      <c r="AW115" s="264"/>
      <c r="AX115" s="264"/>
      <c r="AY115" s="264"/>
      <c r="AZ115" s="264"/>
      <c r="BA115" s="264"/>
      <c r="BB115" s="264"/>
      <c r="BC115" s="264"/>
      <c r="BD115" s="264"/>
      <c r="BE115" s="264"/>
      <c r="BF115" s="264"/>
      <c r="BG115" s="264"/>
      <c r="BH115" s="264"/>
      <c r="BI115" s="264"/>
      <c r="BJ115" s="264"/>
      <c r="BK115" s="264"/>
      <c r="BL115" s="264"/>
      <c r="BM115" s="264"/>
      <c r="BN115" s="264"/>
      <c r="BO115" s="264"/>
      <c r="BP115" s="264"/>
      <c r="BQ115" s="264"/>
      <c r="BR115" s="264"/>
      <c r="BS115" s="264"/>
      <c r="BT115" s="264"/>
      <c r="BU115" s="264"/>
      <c r="BV115" s="264"/>
      <c r="BW115" s="264"/>
      <c r="BX115" s="264"/>
      <c r="BY115" s="264"/>
      <c r="BZ115" s="264"/>
      <c r="CA115" s="264"/>
      <c r="CB115" s="264"/>
      <c r="CC115" s="264"/>
      <c r="CD115" s="264"/>
      <c r="CE115" s="264"/>
      <c r="CF115" s="264"/>
      <c r="CG115" s="264"/>
      <c r="CH115" s="264"/>
      <c r="CI115" s="264"/>
      <c r="CJ115" s="264"/>
      <c r="CK115" s="264"/>
      <c r="CL115" s="264"/>
      <c r="CM115" s="264"/>
      <c r="CN115" s="264"/>
      <c r="CO115" s="264"/>
      <c r="CP115" s="264"/>
      <c r="CQ115" s="264"/>
      <c r="CR115" s="264"/>
      <c r="CS115" s="264"/>
      <c r="CT115" s="264"/>
      <c r="CU115" s="264"/>
    </row>
    <row r="116" spans="1:99" s="441" customFormat="1" ht="52.5" customHeight="1" x14ac:dyDescent="0.2">
      <c r="A116" s="426"/>
      <c r="B116" s="1518"/>
      <c r="C116" s="1560"/>
      <c r="D116" s="1425"/>
      <c r="E116" s="1425"/>
      <c r="F116" s="1199" t="s">
        <v>508</v>
      </c>
      <c r="G116" s="1199" t="s">
        <v>509</v>
      </c>
      <c r="H116" s="1199" t="s">
        <v>510</v>
      </c>
      <c r="I116" s="1199" t="s">
        <v>511</v>
      </c>
      <c r="J116" s="1199" t="s">
        <v>563</v>
      </c>
      <c r="K116" s="1199" t="s">
        <v>512</v>
      </c>
      <c r="L116" s="1199" t="s">
        <v>513</v>
      </c>
      <c r="M116" s="1199" t="s">
        <v>514</v>
      </c>
      <c r="N116" s="1199" t="s">
        <v>515</v>
      </c>
      <c r="O116" s="1199" t="s">
        <v>516</v>
      </c>
      <c r="P116" s="1199" t="s">
        <v>517</v>
      </c>
      <c r="Q116" s="1199" t="s">
        <v>518</v>
      </c>
      <c r="R116" s="1199" t="s">
        <v>519</v>
      </c>
      <c r="S116" s="1518"/>
      <c r="T116" s="439"/>
      <c r="U116" s="439"/>
      <c r="V116" s="440"/>
      <c r="W116" s="440"/>
      <c r="X116" s="440"/>
      <c r="Y116" s="440"/>
      <c r="Z116" s="440"/>
      <c r="AA116" s="440"/>
      <c r="AB116" s="440"/>
      <c r="AC116" s="440"/>
      <c r="AD116" s="440"/>
      <c r="AE116" s="440"/>
      <c r="AF116" s="264"/>
      <c r="AG116" s="264"/>
      <c r="AH116" s="264"/>
      <c r="AI116" s="264"/>
      <c r="AJ116" s="264"/>
      <c r="AK116" s="264"/>
      <c r="AL116" s="264"/>
      <c r="AM116" s="264"/>
      <c r="AN116" s="264"/>
      <c r="AO116" s="264"/>
      <c r="AP116" s="264"/>
      <c r="AQ116" s="264"/>
      <c r="AR116" s="264"/>
      <c r="AS116" s="264"/>
      <c r="AT116" s="264"/>
      <c r="AU116" s="264"/>
      <c r="AV116" s="264"/>
      <c r="AW116" s="264"/>
      <c r="AX116" s="264"/>
      <c r="AY116" s="264"/>
      <c r="AZ116" s="264"/>
      <c r="BA116" s="264"/>
      <c r="BB116" s="264"/>
      <c r="BC116" s="264"/>
      <c r="BD116" s="264"/>
      <c r="BE116" s="264"/>
      <c r="BF116" s="264"/>
      <c r="BG116" s="264"/>
      <c r="BH116" s="264"/>
      <c r="BI116" s="264"/>
      <c r="BJ116" s="264"/>
      <c r="BK116" s="264"/>
      <c r="BL116" s="264"/>
      <c r="BM116" s="264"/>
      <c r="BN116" s="264"/>
      <c r="BO116" s="264"/>
      <c r="BP116" s="264"/>
      <c r="BQ116" s="264"/>
      <c r="BR116" s="264"/>
      <c r="BS116" s="264"/>
      <c r="BT116" s="264"/>
      <c r="BU116" s="264"/>
      <c r="BV116" s="264"/>
      <c r="BW116" s="264"/>
      <c r="BX116" s="264"/>
      <c r="BY116" s="264"/>
      <c r="BZ116" s="264"/>
      <c r="CA116" s="264"/>
      <c r="CB116" s="264"/>
      <c r="CC116" s="264"/>
      <c r="CD116" s="264"/>
      <c r="CE116" s="264"/>
      <c r="CF116" s="264"/>
      <c r="CG116" s="264"/>
      <c r="CH116" s="264"/>
      <c r="CI116" s="264"/>
      <c r="CJ116" s="264"/>
      <c r="CK116" s="264"/>
      <c r="CL116" s="264"/>
      <c r="CM116" s="264"/>
      <c r="CN116" s="264"/>
      <c r="CO116" s="264"/>
      <c r="CP116" s="264"/>
      <c r="CQ116" s="264"/>
      <c r="CR116" s="264"/>
      <c r="CS116" s="264"/>
      <c r="CT116" s="264"/>
      <c r="CU116" s="264"/>
    </row>
    <row r="117" spans="1:99" s="443" customFormat="1" ht="15" customHeight="1" x14ac:dyDescent="0.2">
      <c r="A117" s="429"/>
      <c r="B117" s="1514" t="s">
        <v>520</v>
      </c>
      <c r="C117" s="1514"/>
      <c r="D117" s="1539" t="s">
        <v>94</v>
      </c>
      <c r="E117" s="1539"/>
      <c r="F117" s="1539"/>
      <c r="G117" s="1539"/>
      <c r="H117" s="1539"/>
      <c r="I117" s="1539"/>
      <c r="J117" s="1539"/>
      <c r="K117" s="1539"/>
      <c r="L117" s="1539"/>
      <c r="M117" s="1539"/>
      <c r="N117" s="1539"/>
      <c r="O117" s="1539"/>
      <c r="P117" s="1539"/>
      <c r="Q117" s="1539"/>
      <c r="R117" s="1539"/>
      <c r="S117" s="1539"/>
      <c r="T117" s="439"/>
      <c r="U117" s="439"/>
      <c r="V117" s="439"/>
      <c r="W117" s="439"/>
      <c r="X117" s="439"/>
      <c r="Y117" s="439"/>
      <c r="Z117" s="439"/>
      <c r="AA117" s="439"/>
      <c r="AB117" s="439"/>
      <c r="AC117" s="439"/>
      <c r="AD117" s="439"/>
      <c r="AE117" s="439"/>
      <c r="AF117" s="442"/>
      <c r="AG117" s="442"/>
      <c r="AH117" s="442"/>
      <c r="AI117" s="442"/>
      <c r="AJ117" s="442"/>
      <c r="AK117" s="442"/>
      <c r="AL117" s="442"/>
      <c r="AM117" s="442"/>
      <c r="AN117" s="442"/>
      <c r="AO117" s="442"/>
      <c r="AP117" s="442"/>
      <c r="AQ117" s="442"/>
      <c r="AR117" s="442"/>
      <c r="AS117" s="442"/>
      <c r="AT117" s="442"/>
      <c r="AU117" s="442"/>
      <c r="AV117" s="442"/>
      <c r="AW117" s="442"/>
      <c r="AX117" s="442"/>
      <c r="AY117" s="442"/>
      <c r="AZ117" s="442"/>
      <c r="BA117" s="442"/>
      <c r="BB117" s="442"/>
      <c r="BC117" s="442"/>
      <c r="BD117" s="442"/>
      <c r="BE117" s="442"/>
      <c r="BF117" s="442"/>
      <c r="BG117" s="442"/>
      <c r="BH117" s="442"/>
      <c r="BI117" s="442"/>
      <c r="BJ117" s="442"/>
      <c r="BK117" s="442"/>
      <c r="BL117" s="442"/>
      <c r="BM117" s="442"/>
      <c r="BN117" s="442"/>
      <c r="BO117" s="442"/>
      <c r="BP117" s="442"/>
      <c r="BQ117" s="442"/>
      <c r="BR117" s="442"/>
      <c r="BS117" s="442"/>
      <c r="BT117" s="442"/>
      <c r="BU117" s="442"/>
      <c r="BV117" s="442"/>
      <c r="BW117" s="442"/>
      <c r="BX117" s="442"/>
      <c r="BY117" s="442"/>
      <c r="BZ117" s="442"/>
      <c r="CA117" s="442"/>
      <c r="CB117" s="442"/>
      <c r="CC117" s="442"/>
      <c r="CD117" s="442"/>
      <c r="CE117" s="442"/>
      <c r="CF117" s="442"/>
      <c r="CG117" s="442"/>
      <c r="CH117" s="442"/>
      <c r="CI117" s="442"/>
      <c r="CJ117" s="442"/>
      <c r="CK117" s="442"/>
      <c r="CL117" s="442"/>
      <c r="CM117" s="442"/>
      <c r="CN117" s="442"/>
      <c r="CO117" s="442"/>
      <c r="CP117" s="442"/>
      <c r="CQ117" s="442"/>
      <c r="CR117" s="442"/>
      <c r="CS117" s="442"/>
      <c r="CT117" s="442"/>
      <c r="CU117" s="442"/>
    </row>
    <row r="118" spans="1:99" s="443" customFormat="1" ht="17.100000000000001" customHeight="1" x14ac:dyDescent="0.2">
      <c r="A118" s="429"/>
      <c r="B118" s="1508" t="s">
        <v>521</v>
      </c>
      <c r="C118" s="1508"/>
      <c r="D118" s="1056">
        <f t="shared" ref="D118:D123" si="6">D35*D$100</f>
        <v>0</v>
      </c>
      <c r="E118" s="1056">
        <f t="shared" ref="E118:R118" si="7">E35*E$100</f>
        <v>0</v>
      </c>
      <c r="F118" s="1056">
        <f t="shared" si="7"/>
        <v>0</v>
      </c>
      <c r="G118" s="1056">
        <f t="shared" si="7"/>
        <v>0</v>
      </c>
      <c r="H118" s="1056">
        <f t="shared" si="7"/>
        <v>0</v>
      </c>
      <c r="I118" s="1056">
        <f t="shared" si="7"/>
        <v>0</v>
      </c>
      <c r="J118" s="1056">
        <f t="shared" si="7"/>
        <v>0</v>
      </c>
      <c r="K118" s="1056">
        <f t="shared" si="7"/>
        <v>0</v>
      </c>
      <c r="L118" s="1056">
        <f t="shared" si="7"/>
        <v>0</v>
      </c>
      <c r="M118" s="1056">
        <f t="shared" si="7"/>
        <v>0</v>
      </c>
      <c r="N118" s="1056">
        <f t="shared" si="7"/>
        <v>0</v>
      </c>
      <c r="O118" s="1056">
        <f t="shared" si="7"/>
        <v>0</v>
      </c>
      <c r="P118" s="1056">
        <f t="shared" si="7"/>
        <v>0</v>
      </c>
      <c r="Q118" s="1056">
        <f t="shared" si="7"/>
        <v>0</v>
      </c>
      <c r="R118" s="1056">
        <f t="shared" si="7"/>
        <v>0</v>
      </c>
      <c r="S118" s="1057">
        <f>SUM(D118:R118)</f>
        <v>0</v>
      </c>
      <c r="T118" s="439"/>
      <c r="U118" s="439"/>
      <c r="V118" s="439"/>
      <c r="W118" s="439"/>
      <c r="X118" s="439"/>
      <c r="Y118" s="439"/>
      <c r="Z118" s="439"/>
      <c r="AA118" s="439"/>
      <c r="AB118" s="439"/>
      <c r="AC118" s="439"/>
      <c r="AD118" s="439"/>
      <c r="AE118" s="439"/>
      <c r="AF118" s="442"/>
      <c r="AG118" s="442"/>
      <c r="AH118" s="442"/>
      <c r="AI118" s="442"/>
      <c r="AJ118" s="442"/>
      <c r="AK118" s="442"/>
      <c r="AL118" s="442"/>
      <c r="AM118" s="442"/>
      <c r="AN118" s="442"/>
      <c r="AO118" s="442"/>
      <c r="AP118" s="442"/>
      <c r="AQ118" s="442"/>
      <c r="AR118" s="442"/>
      <c r="AS118" s="442"/>
      <c r="AT118" s="442"/>
      <c r="AU118" s="442"/>
      <c r="AV118" s="442"/>
      <c r="AW118" s="442"/>
      <c r="AX118" s="442"/>
      <c r="AY118" s="442"/>
      <c r="AZ118" s="442"/>
      <c r="BA118" s="442"/>
      <c r="BB118" s="442"/>
      <c r="BC118" s="442"/>
      <c r="BD118" s="442"/>
      <c r="BE118" s="442"/>
      <c r="BF118" s="442"/>
      <c r="BG118" s="442"/>
      <c r="BH118" s="442"/>
      <c r="BI118" s="442"/>
      <c r="BJ118" s="442"/>
      <c r="BK118" s="442"/>
      <c r="BL118" s="442"/>
      <c r="BM118" s="442"/>
      <c r="BN118" s="442"/>
      <c r="BO118" s="442"/>
      <c r="BP118" s="442"/>
      <c r="BQ118" s="442"/>
      <c r="BR118" s="442"/>
      <c r="BS118" s="442"/>
      <c r="BT118" s="442"/>
      <c r="BU118" s="442"/>
      <c r="BV118" s="442"/>
      <c r="BW118" s="442"/>
      <c r="BX118" s="442"/>
      <c r="BY118" s="442"/>
      <c r="BZ118" s="442"/>
      <c r="CA118" s="442"/>
      <c r="CB118" s="442"/>
      <c r="CC118" s="442"/>
      <c r="CD118" s="442"/>
      <c r="CE118" s="442"/>
      <c r="CF118" s="442"/>
      <c r="CG118" s="442"/>
      <c r="CH118" s="442"/>
      <c r="CI118" s="442"/>
      <c r="CJ118" s="442"/>
      <c r="CK118" s="442"/>
      <c r="CL118" s="442"/>
      <c r="CM118" s="442"/>
      <c r="CN118" s="442"/>
      <c r="CO118" s="442"/>
      <c r="CP118" s="442"/>
      <c r="CQ118" s="442"/>
      <c r="CR118" s="442"/>
      <c r="CS118" s="442"/>
      <c r="CT118" s="442"/>
      <c r="CU118" s="442"/>
    </row>
    <row r="119" spans="1:99" s="443" customFormat="1" ht="17.100000000000001" customHeight="1" x14ac:dyDescent="0.2">
      <c r="A119" s="429"/>
      <c r="B119" s="1509" t="s">
        <v>522</v>
      </c>
      <c r="C119" s="1509"/>
      <c r="D119" s="1056">
        <f t="shared" si="6"/>
        <v>0</v>
      </c>
      <c r="E119" s="1056">
        <f t="shared" ref="E119:R119" si="8">E36*E$100</f>
        <v>0</v>
      </c>
      <c r="F119" s="1056">
        <f t="shared" si="8"/>
        <v>0</v>
      </c>
      <c r="G119" s="1056">
        <f t="shared" si="8"/>
        <v>0</v>
      </c>
      <c r="H119" s="1056">
        <f t="shared" si="8"/>
        <v>0</v>
      </c>
      <c r="I119" s="1056">
        <f t="shared" si="8"/>
        <v>0</v>
      </c>
      <c r="J119" s="1056">
        <f t="shared" si="8"/>
        <v>0</v>
      </c>
      <c r="K119" s="1056">
        <f t="shared" si="8"/>
        <v>0</v>
      </c>
      <c r="L119" s="1056">
        <f t="shared" si="8"/>
        <v>0</v>
      </c>
      <c r="M119" s="1056">
        <f t="shared" si="8"/>
        <v>0</v>
      </c>
      <c r="N119" s="1056">
        <f>N36*N$100</f>
        <v>0</v>
      </c>
      <c r="O119" s="1056">
        <f t="shared" si="8"/>
        <v>0</v>
      </c>
      <c r="P119" s="1056">
        <f t="shared" si="8"/>
        <v>0</v>
      </c>
      <c r="Q119" s="1056">
        <f t="shared" si="8"/>
        <v>0</v>
      </c>
      <c r="R119" s="1056">
        <f t="shared" si="8"/>
        <v>0</v>
      </c>
      <c r="S119" s="1057">
        <f t="shared" ref="S119:S124" si="9">SUM(D119:R119)</f>
        <v>0</v>
      </c>
      <c r="T119" s="439"/>
      <c r="U119" s="439"/>
      <c r="V119" s="439"/>
      <c r="W119" s="439"/>
      <c r="X119" s="439"/>
      <c r="Y119" s="439"/>
      <c r="Z119" s="439"/>
      <c r="AA119" s="439"/>
      <c r="AB119" s="439"/>
      <c r="AC119" s="439"/>
      <c r="AD119" s="439"/>
      <c r="AE119" s="439"/>
      <c r="AF119" s="442"/>
      <c r="AG119" s="442"/>
      <c r="AH119" s="442"/>
      <c r="AI119" s="442"/>
      <c r="AJ119" s="442"/>
      <c r="AK119" s="442"/>
      <c r="AL119" s="442"/>
      <c r="AM119" s="442"/>
      <c r="AN119" s="442"/>
      <c r="AO119" s="442"/>
      <c r="AP119" s="442"/>
      <c r="AQ119" s="442"/>
      <c r="AR119" s="442"/>
      <c r="AS119" s="442"/>
      <c r="AT119" s="442"/>
      <c r="AU119" s="442"/>
      <c r="AV119" s="442"/>
      <c r="AW119" s="442"/>
      <c r="AX119" s="442"/>
      <c r="AY119" s="442"/>
      <c r="AZ119" s="442"/>
      <c r="BA119" s="442"/>
      <c r="BB119" s="442"/>
      <c r="BC119" s="442"/>
      <c r="BD119" s="442"/>
      <c r="BE119" s="442"/>
      <c r="BF119" s="442"/>
      <c r="BG119" s="442"/>
      <c r="BH119" s="442"/>
      <c r="BI119" s="442"/>
      <c r="BJ119" s="442"/>
      <c r="BK119" s="442"/>
      <c r="BL119" s="442"/>
      <c r="BM119" s="442"/>
      <c r="BN119" s="442"/>
      <c r="BO119" s="442"/>
      <c r="BP119" s="442"/>
      <c r="BQ119" s="442"/>
      <c r="BR119" s="442"/>
      <c r="BS119" s="442"/>
      <c r="BT119" s="442"/>
      <c r="BU119" s="442"/>
      <c r="BV119" s="442"/>
      <c r="BW119" s="442"/>
      <c r="BX119" s="442"/>
      <c r="BY119" s="442"/>
      <c r="BZ119" s="442"/>
      <c r="CA119" s="442"/>
      <c r="CB119" s="442"/>
      <c r="CC119" s="442"/>
      <c r="CD119" s="442"/>
      <c r="CE119" s="442"/>
      <c r="CF119" s="442"/>
      <c r="CG119" s="442"/>
      <c r="CH119" s="442"/>
      <c r="CI119" s="442"/>
      <c r="CJ119" s="442"/>
      <c r="CK119" s="442"/>
      <c r="CL119" s="442"/>
      <c r="CM119" s="442"/>
      <c r="CN119" s="442"/>
      <c r="CO119" s="442"/>
      <c r="CP119" s="442"/>
      <c r="CQ119" s="442"/>
      <c r="CR119" s="442"/>
      <c r="CS119" s="442"/>
      <c r="CT119" s="442"/>
      <c r="CU119" s="442"/>
    </row>
    <row r="120" spans="1:99" s="443" customFormat="1" ht="17.100000000000001" customHeight="1" x14ac:dyDescent="0.2">
      <c r="A120" s="429"/>
      <c r="B120" s="1508" t="s">
        <v>523</v>
      </c>
      <c r="C120" s="1508"/>
      <c r="D120" s="1056">
        <f t="shared" si="6"/>
        <v>0</v>
      </c>
      <c r="E120" s="1056">
        <f t="shared" ref="E120:R120" si="10">E37*E$100</f>
        <v>0</v>
      </c>
      <c r="F120" s="1056">
        <f t="shared" si="10"/>
        <v>0</v>
      </c>
      <c r="G120" s="1056">
        <f t="shared" si="10"/>
        <v>0</v>
      </c>
      <c r="H120" s="1056">
        <f t="shared" si="10"/>
        <v>0</v>
      </c>
      <c r="I120" s="1056">
        <f t="shared" si="10"/>
        <v>0</v>
      </c>
      <c r="J120" s="1056">
        <f t="shared" si="10"/>
        <v>0</v>
      </c>
      <c r="K120" s="1056">
        <f t="shared" si="10"/>
        <v>0</v>
      </c>
      <c r="L120" s="1056">
        <f t="shared" si="10"/>
        <v>0</v>
      </c>
      <c r="M120" s="1056">
        <f t="shared" si="10"/>
        <v>0</v>
      </c>
      <c r="N120" s="1056">
        <f t="shared" si="10"/>
        <v>0</v>
      </c>
      <c r="O120" s="1056">
        <f t="shared" si="10"/>
        <v>0</v>
      </c>
      <c r="P120" s="1056">
        <f t="shared" si="10"/>
        <v>0</v>
      </c>
      <c r="Q120" s="1056">
        <f t="shared" si="10"/>
        <v>0</v>
      </c>
      <c r="R120" s="1056">
        <f t="shared" si="10"/>
        <v>0</v>
      </c>
      <c r="S120" s="1057">
        <f t="shared" si="9"/>
        <v>0</v>
      </c>
      <c r="T120" s="439"/>
      <c r="U120" s="439"/>
      <c r="V120" s="439"/>
      <c r="W120" s="439"/>
      <c r="X120" s="439"/>
      <c r="Y120" s="439"/>
      <c r="Z120" s="439"/>
      <c r="AA120" s="439"/>
      <c r="AB120" s="439"/>
      <c r="AC120" s="439"/>
      <c r="AD120" s="439"/>
      <c r="AE120" s="439"/>
      <c r="AF120" s="442"/>
      <c r="AG120" s="442"/>
      <c r="AH120" s="442"/>
      <c r="AI120" s="442"/>
      <c r="AJ120" s="442"/>
      <c r="AK120" s="442"/>
      <c r="AL120" s="442"/>
      <c r="AM120" s="442"/>
      <c r="AN120" s="442"/>
      <c r="AO120" s="442"/>
      <c r="AP120" s="442"/>
      <c r="AQ120" s="442"/>
      <c r="AR120" s="442"/>
      <c r="AS120" s="442"/>
      <c r="AT120" s="442"/>
      <c r="AU120" s="442"/>
      <c r="AV120" s="442"/>
      <c r="AW120" s="442"/>
      <c r="AX120" s="442"/>
      <c r="AY120" s="442"/>
      <c r="AZ120" s="442"/>
      <c r="BA120" s="442"/>
      <c r="BB120" s="442"/>
      <c r="BC120" s="442"/>
      <c r="BD120" s="442"/>
      <c r="BE120" s="442"/>
      <c r="BF120" s="442"/>
      <c r="BG120" s="442"/>
      <c r="BH120" s="442"/>
      <c r="BI120" s="442"/>
      <c r="BJ120" s="442"/>
      <c r="BK120" s="442"/>
      <c r="BL120" s="442"/>
      <c r="BM120" s="442"/>
      <c r="BN120" s="442"/>
      <c r="BO120" s="442"/>
      <c r="BP120" s="442"/>
      <c r="BQ120" s="442"/>
      <c r="BR120" s="442"/>
      <c r="BS120" s="442"/>
      <c r="BT120" s="442"/>
      <c r="BU120" s="442"/>
      <c r="BV120" s="442"/>
      <c r="BW120" s="442"/>
      <c r="BX120" s="442"/>
      <c r="BY120" s="442"/>
      <c r="BZ120" s="442"/>
      <c r="CA120" s="442"/>
      <c r="CB120" s="442"/>
      <c r="CC120" s="442"/>
      <c r="CD120" s="442"/>
      <c r="CE120" s="442"/>
      <c r="CF120" s="442"/>
      <c r="CG120" s="442"/>
      <c r="CH120" s="442"/>
      <c r="CI120" s="442"/>
      <c r="CJ120" s="442"/>
      <c r="CK120" s="442"/>
      <c r="CL120" s="442"/>
      <c r="CM120" s="442"/>
      <c r="CN120" s="442"/>
      <c r="CO120" s="442"/>
      <c r="CP120" s="442"/>
      <c r="CQ120" s="442"/>
      <c r="CR120" s="442"/>
      <c r="CS120" s="442"/>
      <c r="CT120" s="442"/>
      <c r="CU120" s="442"/>
    </row>
    <row r="121" spans="1:99" s="443" customFormat="1" ht="17.100000000000001" customHeight="1" x14ac:dyDescent="0.2">
      <c r="A121" s="429"/>
      <c r="B121" s="1508" t="s">
        <v>524</v>
      </c>
      <c r="C121" s="1508"/>
      <c r="D121" s="1056">
        <f t="shared" si="6"/>
        <v>0</v>
      </c>
      <c r="E121" s="1056">
        <f t="shared" ref="E121:R121" si="11">E38*E$100</f>
        <v>0</v>
      </c>
      <c r="F121" s="1056">
        <f t="shared" si="11"/>
        <v>0</v>
      </c>
      <c r="G121" s="1056">
        <f t="shared" si="11"/>
        <v>0</v>
      </c>
      <c r="H121" s="1056">
        <f t="shared" si="11"/>
        <v>0</v>
      </c>
      <c r="I121" s="1056">
        <f t="shared" si="11"/>
        <v>0</v>
      </c>
      <c r="J121" s="1056">
        <f t="shared" si="11"/>
        <v>0</v>
      </c>
      <c r="K121" s="1056">
        <f t="shared" si="11"/>
        <v>0</v>
      </c>
      <c r="L121" s="1056">
        <f t="shared" si="11"/>
        <v>0</v>
      </c>
      <c r="M121" s="1056">
        <f t="shared" si="11"/>
        <v>0</v>
      </c>
      <c r="N121" s="1056">
        <f t="shared" si="11"/>
        <v>0</v>
      </c>
      <c r="O121" s="1056">
        <f t="shared" si="11"/>
        <v>0</v>
      </c>
      <c r="P121" s="1056">
        <f t="shared" si="11"/>
        <v>0</v>
      </c>
      <c r="Q121" s="1056">
        <f t="shared" si="11"/>
        <v>0</v>
      </c>
      <c r="R121" s="1056">
        <f t="shared" si="11"/>
        <v>0</v>
      </c>
      <c r="S121" s="1057">
        <f t="shared" si="9"/>
        <v>0</v>
      </c>
      <c r="T121" s="439"/>
      <c r="U121" s="439"/>
      <c r="V121" s="439"/>
      <c r="W121" s="439"/>
      <c r="X121" s="439"/>
      <c r="Y121" s="439"/>
      <c r="Z121" s="439"/>
      <c r="AA121" s="439"/>
      <c r="AB121" s="439"/>
      <c r="AC121" s="439"/>
      <c r="AD121" s="439"/>
      <c r="AE121" s="439"/>
      <c r="AF121" s="442"/>
      <c r="AG121" s="442"/>
      <c r="AH121" s="442"/>
      <c r="AI121" s="442"/>
      <c r="AJ121" s="442"/>
      <c r="AK121" s="442"/>
      <c r="AL121" s="442"/>
      <c r="AM121" s="442"/>
      <c r="AN121" s="442"/>
      <c r="AO121" s="442"/>
      <c r="AP121" s="442"/>
      <c r="AQ121" s="442"/>
      <c r="AR121" s="442"/>
      <c r="AS121" s="442"/>
      <c r="AT121" s="442"/>
      <c r="AU121" s="442"/>
      <c r="AV121" s="442"/>
      <c r="AW121" s="442"/>
      <c r="AX121" s="442"/>
      <c r="AY121" s="442"/>
      <c r="AZ121" s="442"/>
      <c r="BA121" s="442"/>
      <c r="BB121" s="442"/>
      <c r="BC121" s="442"/>
      <c r="BD121" s="442"/>
      <c r="BE121" s="442"/>
      <c r="BF121" s="442"/>
      <c r="BG121" s="442"/>
      <c r="BH121" s="442"/>
      <c r="BI121" s="442"/>
      <c r="BJ121" s="442"/>
      <c r="BK121" s="442"/>
      <c r="BL121" s="442"/>
      <c r="BM121" s="442"/>
      <c r="BN121" s="442"/>
      <c r="BO121" s="442"/>
      <c r="BP121" s="442"/>
      <c r="BQ121" s="442"/>
      <c r="BR121" s="442"/>
      <c r="BS121" s="442"/>
      <c r="BT121" s="442"/>
      <c r="BU121" s="442"/>
      <c r="BV121" s="442"/>
      <c r="BW121" s="442"/>
      <c r="BX121" s="442"/>
      <c r="BY121" s="442"/>
      <c r="BZ121" s="442"/>
      <c r="CA121" s="442"/>
      <c r="CB121" s="442"/>
      <c r="CC121" s="442"/>
      <c r="CD121" s="442"/>
      <c r="CE121" s="442"/>
      <c r="CF121" s="442"/>
      <c r="CG121" s="442"/>
      <c r="CH121" s="442"/>
      <c r="CI121" s="442"/>
      <c r="CJ121" s="442"/>
      <c r="CK121" s="442"/>
      <c r="CL121" s="442"/>
      <c r="CM121" s="442"/>
      <c r="CN121" s="442"/>
      <c r="CO121" s="442"/>
      <c r="CP121" s="442"/>
      <c r="CQ121" s="442"/>
      <c r="CR121" s="442"/>
      <c r="CS121" s="442"/>
      <c r="CT121" s="442"/>
      <c r="CU121" s="442"/>
    </row>
    <row r="122" spans="1:99" s="443" customFormat="1" ht="16.5" customHeight="1" x14ac:dyDescent="0.2">
      <c r="A122" s="429"/>
      <c r="B122" s="1509" t="s">
        <v>525</v>
      </c>
      <c r="C122" s="1194" t="s">
        <v>526</v>
      </c>
      <c r="D122" s="1056">
        <f t="shared" si="6"/>
        <v>0</v>
      </c>
      <c r="E122" s="1056">
        <f t="shared" ref="E122:R122" si="12">E39*E$100</f>
        <v>0</v>
      </c>
      <c r="F122" s="1056">
        <f t="shared" si="12"/>
        <v>0</v>
      </c>
      <c r="G122" s="1056">
        <f t="shared" si="12"/>
        <v>0</v>
      </c>
      <c r="H122" s="1056">
        <f t="shared" si="12"/>
        <v>0</v>
      </c>
      <c r="I122" s="1056">
        <f t="shared" si="12"/>
        <v>0</v>
      </c>
      <c r="J122" s="1056">
        <f t="shared" si="12"/>
        <v>0</v>
      </c>
      <c r="K122" s="1056">
        <f t="shared" si="12"/>
        <v>0</v>
      </c>
      <c r="L122" s="1056">
        <f t="shared" si="12"/>
        <v>0</v>
      </c>
      <c r="M122" s="1056">
        <f t="shared" si="12"/>
        <v>0</v>
      </c>
      <c r="N122" s="1056">
        <f t="shared" si="12"/>
        <v>0</v>
      </c>
      <c r="O122" s="1056">
        <f t="shared" si="12"/>
        <v>0</v>
      </c>
      <c r="P122" s="1056">
        <f t="shared" si="12"/>
        <v>0</v>
      </c>
      <c r="Q122" s="1056">
        <f t="shared" si="12"/>
        <v>0</v>
      </c>
      <c r="R122" s="1056">
        <f t="shared" si="12"/>
        <v>0</v>
      </c>
      <c r="S122" s="1057">
        <f t="shared" si="9"/>
        <v>0</v>
      </c>
      <c r="T122" s="439"/>
      <c r="U122" s="439"/>
      <c r="V122" s="439"/>
      <c r="W122" s="439"/>
      <c r="X122" s="439"/>
      <c r="Y122" s="439"/>
      <c r="Z122" s="439"/>
      <c r="AA122" s="439"/>
      <c r="AB122" s="439"/>
      <c r="AC122" s="439"/>
      <c r="AD122" s="439"/>
      <c r="AE122" s="439"/>
      <c r="AF122" s="442"/>
      <c r="AG122" s="442"/>
      <c r="AH122" s="442"/>
      <c r="AI122" s="442"/>
      <c r="AJ122" s="442"/>
      <c r="AK122" s="442"/>
      <c r="AL122" s="442"/>
      <c r="AM122" s="442"/>
      <c r="AN122" s="442"/>
      <c r="AO122" s="442"/>
      <c r="AP122" s="442"/>
      <c r="AQ122" s="442"/>
      <c r="AR122" s="442"/>
      <c r="AS122" s="442"/>
      <c r="AT122" s="442"/>
      <c r="AU122" s="442"/>
      <c r="AV122" s="442"/>
      <c r="AW122" s="442"/>
      <c r="AX122" s="442"/>
      <c r="AY122" s="442"/>
      <c r="AZ122" s="442"/>
      <c r="BA122" s="442"/>
      <c r="BB122" s="442"/>
      <c r="BC122" s="442"/>
      <c r="BD122" s="442"/>
      <c r="BE122" s="442"/>
      <c r="BF122" s="442"/>
      <c r="BG122" s="442"/>
      <c r="BH122" s="442"/>
      <c r="BI122" s="442"/>
      <c r="BJ122" s="442"/>
      <c r="BK122" s="442"/>
      <c r="BL122" s="442"/>
      <c r="BM122" s="442"/>
      <c r="BN122" s="442"/>
      <c r="BO122" s="442"/>
      <c r="BP122" s="442"/>
      <c r="BQ122" s="442"/>
      <c r="BR122" s="442"/>
      <c r="BS122" s="442"/>
      <c r="BT122" s="442"/>
      <c r="BU122" s="442"/>
      <c r="BV122" s="442"/>
      <c r="BW122" s="442"/>
      <c r="BX122" s="442"/>
      <c r="BY122" s="442"/>
      <c r="BZ122" s="442"/>
      <c r="CA122" s="442"/>
      <c r="CB122" s="442"/>
      <c r="CC122" s="442"/>
      <c r="CD122" s="442"/>
      <c r="CE122" s="442"/>
      <c r="CF122" s="442"/>
      <c r="CG122" s="442"/>
      <c r="CH122" s="442"/>
      <c r="CI122" s="442"/>
      <c r="CJ122" s="442"/>
      <c r="CK122" s="442"/>
      <c r="CL122" s="442"/>
      <c r="CM122" s="442"/>
      <c r="CN122" s="442"/>
      <c r="CO122" s="442"/>
      <c r="CP122" s="442"/>
      <c r="CQ122" s="442"/>
      <c r="CR122" s="442"/>
      <c r="CS122" s="442"/>
      <c r="CT122" s="442"/>
      <c r="CU122" s="442"/>
    </row>
    <row r="123" spans="1:99" s="443" customFormat="1" ht="22.5" customHeight="1" x14ac:dyDescent="0.2">
      <c r="A123" s="429"/>
      <c r="B123" s="1509"/>
      <c r="C123" s="1195" t="s">
        <v>1052</v>
      </c>
      <c r="D123" s="1056">
        <f t="shared" si="6"/>
        <v>0</v>
      </c>
      <c r="E123" s="1056">
        <f t="shared" ref="E123:R123" si="13">E40*E$100</f>
        <v>0</v>
      </c>
      <c r="F123" s="1056">
        <f t="shared" si="13"/>
        <v>0</v>
      </c>
      <c r="G123" s="1056">
        <f t="shared" si="13"/>
        <v>0</v>
      </c>
      <c r="H123" s="1056">
        <f t="shared" si="13"/>
        <v>0</v>
      </c>
      <c r="I123" s="1056">
        <f t="shared" si="13"/>
        <v>0</v>
      </c>
      <c r="J123" s="1056">
        <f t="shared" si="13"/>
        <v>0</v>
      </c>
      <c r="K123" s="1056">
        <f t="shared" si="13"/>
        <v>0</v>
      </c>
      <c r="L123" s="1056">
        <f t="shared" si="13"/>
        <v>0</v>
      </c>
      <c r="M123" s="1056">
        <f t="shared" si="13"/>
        <v>0</v>
      </c>
      <c r="N123" s="1056">
        <f t="shared" si="13"/>
        <v>0</v>
      </c>
      <c r="O123" s="1056">
        <f t="shared" si="13"/>
        <v>0</v>
      </c>
      <c r="P123" s="1056">
        <f t="shared" si="13"/>
        <v>0</v>
      </c>
      <c r="Q123" s="1056">
        <f t="shared" si="13"/>
        <v>0</v>
      </c>
      <c r="R123" s="1056">
        <f t="shared" si="13"/>
        <v>0</v>
      </c>
      <c r="S123" s="1057">
        <f t="shared" si="9"/>
        <v>0</v>
      </c>
      <c r="T123" s="439"/>
      <c r="U123" s="439"/>
      <c r="V123" s="439"/>
      <c r="W123" s="439"/>
      <c r="X123" s="439"/>
      <c r="Y123" s="439"/>
      <c r="Z123" s="439"/>
      <c r="AA123" s="439"/>
      <c r="AB123" s="439"/>
      <c r="AC123" s="439"/>
      <c r="AD123" s="439"/>
      <c r="AE123" s="439"/>
      <c r="AF123" s="442"/>
      <c r="AG123" s="442"/>
      <c r="AH123" s="442"/>
      <c r="AI123" s="442"/>
      <c r="AJ123" s="442"/>
      <c r="AK123" s="442"/>
      <c r="AL123" s="442"/>
      <c r="AM123" s="442"/>
      <c r="AN123" s="442"/>
      <c r="AO123" s="442"/>
      <c r="AP123" s="442"/>
      <c r="AQ123" s="442"/>
      <c r="AR123" s="442"/>
      <c r="AS123" s="442"/>
      <c r="AT123" s="442"/>
      <c r="AU123" s="442"/>
      <c r="AV123" s="442"/>
      <c r="AW123" s="442"/>
      <c r="AX123" s="442"/>
      <c r="AY123" s="442"/>
      <c r="AZ123" s="442"/>
      <c r="BA123" s="442"/>
      <c r="BB123" s="442"/>
      <c r="BC123" s="442"/>
      <c r="BD123" s="442"/>
      <c r="BE123" s="442"/>
      <c r="BF123" s="442"/>
      <c r="BG123" s="442"/>
      <c r="BH123" s="442"/>
      <c r="BI123" s="442"/>
      <c r="BJ123" s="442"/>
      <c r="BK123" s="442"/>
      <c r="BL123" s="442"/>
      <c r="BM123" s="442"/>
      <c r="BN123" s="442"/>
      <c r="BO123" s="442"/>
      <c r="BP123" s="442"/>
      <c r="BQ123" s="442"/>
      <c r="BR123" s="442"/>
      <c r="BS123" s="442"/>
      <c r="BT123" s="442"/>
      <c r="BU123" s="442"/>
      <c r="BV123" s="442"/>
      <c r="BW123" s="442"/>
      <c r="BX123" s="442"/>
      <c r="BY123" s="442"/>
      <c r="BZ123" s="442"/>
      <c r="CA123" s="442"/>
      <c r="CB123" s="442"/>
      <c r="CC123" s="442"/>
      <c r="CD123" s="442"/>
      <c r="CE123" s="442"/>
      <c r="CF123" s="442"/>
      <c r="CG123" s="442"/>
      <c r="CH123" s="442"/>
      <c r="CI123" s="442"/>
      <c r="CJ123" s="442"/>
      <c r="CK123" s="442"/>
      <c r="CL123" s="442"/>
      <c r="CM123" s="442"/>
      <c r="CN123" s="442"/>
      <c r="CO123" s="442"/>
      <c r="CP123" s="442"/>
      <c r="CQ123" s="442"/>
      <c r="CR123" s="442"/>
      <c r="CS123" s="442"/>
      <c r="CT123" s="442"/>
      <c r="CU123" s="442"/>
    </row>
    <row r="124" spans="1:99" s="443" customFormat="1" ht="16.5" customHeight="1" x14ac:dyDescent="0.2">
      <c r="A124" s="429"/>
      <c r="B124" s="1563" t="s">
        <v>527</v>
      </c>
      <c r="C124" s="1564"/>
      <c r="D124" s="1056">
        <f>D41*D$100</f>
        <v>0</v>
      </c>
      <c r="E124" s="1056">
        <f t="shared" ref="E124:R124" si="14">E41*E$100</f>
        <v>0</v>
      </c>
      <c r="F124" s="1056">
        <f t="shared" si="14"/>
        <v>0</v>
      </c>
      <c r="G124" s="1056">
        <f t="shared" si="14"/>
        <v>0</v>
      </c>
      <c r="H124" s="1056">
        <f t="shared" si="14"/>
        <v>0</v>
      </c>
      <c r="I124" s="1056">
        <f t="shared" si="14"/>
        <v>0</v>
      </c>
      <c r="J124" s="1056">
        <f t="shared" si="14"/>
        <v>0</v>
      </c>
      <c r="K124" s="1056">
        <f t="shared" si="14"/>
        <v>0</v>
      </c>
      <c r="L124" s="1056">
        <f t="shared" si="14"/>
        <v>0</v>
      </c>
      <c r="M124" s="1056">
        <f t="shared" si="14"/>
        <v>0</v>
      </c>
      <c r="N124" s="1056">
        <f t="shared" si="14"/>
        <v>0</v>
      </c>
      <c r="O124" s="1056">
        <f t="shared" si="14"/>
        <v>0</v>
      </c>
      <c r="P124" s="1056">
        <f t="shared" si="14"/>
        <v>0</v>
      </c>
      <c r="Q124" s="1056">
        <f t="shared" si="14"/>
        <v>0</v>
      </c>
      <c r="R124" s="1056">
        <f t="shared" si="14"/>
        <v>0</v>
      </c>
      <c r="S124" s="1057">
        <f t="shared" si="9"/>
        <v>0</v>
      </c>
      <c r="T124" s="439"/>
      <c r="U124" s="439"/>
      <c r="V124" s="439"/>
      <c r="W124" s="439"/>
      <c r="X124" s="439"/>
      <c r="Y124" s="439"/>
      <c r="Z124" s="439"/>
      <c r="AA124" s="439"/>
      <c r="AB124" s="439"/>
      <c r="AC124" s="439"/>
      <c r="AD124" s="439"/>
      <c r="AE124" s="439"/>
      <c r="AF124" s="442"/>
      <c r="AG124" s="442"/>
      <c r="AH124" s="442"/>
      <c r="AI124" s="442"/>
      <c r="AJ124" s="442"/>
      <c r="AK124" s="442"/>
      <c r="AL124" s="442"/>
      <c r="AM124" s="442"/>
      <c r="AN124" s="442"/>
      <c r="AO124" s="442"/>
      <c r="AP124" s="442"/>
      <c r="AQ124" s="442"/>
      <c r="AR124" s="442"/>
      <c r="AS124" s="442"/>
      <c r="AT124" s="442"/>
      <c r="AU124" s="442"/>
      <c r="AV124" s="442"/>
      <c r="AW124" s="442"/>
      <c r="AX124" s="442"/>
      <c r="AY124" s="442"/>
      <c r="AZ124" s="442"/>
      <c r="BA124" s="442"/>
      <c r="BB124" s="442"/>
      <c r="BC124" s="442"/>
      <c r="BD124" s="442"/>
      <c r="BE124" s="442"/>
      <c r="BF124" s="442"/>
      <c r="BG124" s="442"/>
      <c r="BH124" s="442"/>
      <c r="BI124" s="442"/>
      <c r="BJ124" s="442"/>
      <c r="BK124" s="442"/>
      <c r="BL124" s="442"/>
      <c r="BM124" s="442"/>
      <c r="BN124" s="442"/>
      <c r="BO124" s="442"/>
      <c r="BP124" s="442"/>
      <c r="BQ124" s="442"/>
      <c r="BR124" s="442"/>
      <c r="BS124" s="442"/>
      <c r="BT124" s="442"/>
      <c r="BU124" s="442"/>
      <c r="BV124" s="442"/>
      <c r="BW124" s="442"/>
      <c r="BX124" s="442"/>
      <c r="BY124" s="442"/>
      <c r="BZ124" s="442"/>
      <c r="CA124" s="442"/>
      <c r="CB124" s="442"/>
      <c r="CC124" s="442"/>
      <c r="CD124" s="442"/>
      <c r="CE124" s="442"/>
      <c r="CF124" s="442"/>
      <c r="CG124" s="442"/>
      <c r="CH124" s="442"/>
      <c r="CI124" s="442"/>
      <c r="CJ124" s="442"/>
      <c r="CK124" s="442"/>
      <c r="CL124" s="442"/>
      <c r="CM124" s="442"/>
      <c r="CN124" s="442"/>
      <c r="CO124" s="442"/>
      <c r="CP124" s="442"/>
      <c r="CQ124" s="442"/>
      <c r="CR124" s="442"/>
      <c r="CS124" s="442"/>
      <c r="CT124" s="442"/>
      <c r="CU124" s="442"/>
    </row>
    <row r="125" spans="1:99" s="443" customFormat="1" ht="16.5" customHeight="1" x14ac:dyDescent="0.2">
      <c r="A125" s="429"/>
      <c r="B125" s="1565" t="s">
        <v>528</v>
      </c>
      <c r="C125" s="1566"/>
      <c r="D125" s="1538"/>
      <c r="E125" s="1538"/>
      <c r="F125" s="1538"/>
      <c r="G125" s="1538"/>
      <c r="H125" s="1538"/>
      <c r="I125" s="1538"/>
      <c r="J125" s="1538"/>
      <c r="K125" s="1538"/>
      <c r="L125" s="1538"/>
      <c r="M125" s="1538"/>
      <c r="N125" s="1538"/>
      <c r="O125" s="1538"/>
      <c r="P125" s="1538"/>
      <c r="Q125" s="1538"/>
      <c r="R125" s="1538"/>
      <c r="S125" s="1538"/>
      <c r="T125" s="439"/>
      <c r="U125" s="439"/>
      <c r="V125" s="439"/>
      <c r="W125" s="439"/>
      <c r="X125" s="439"/>
      <c r="Y125" s="439"/>
      <c r="Z125" s="439"/>
      <c r="AA125" s="439"/>
      <c r="AB125" s="439"/>
      <c r="AC125" s="439"/>
      <c r="AD125" s="439"/>
      <c r="AE125" s="439"/>
      <c r="AF125" s="442"/>
      <c r="AG125" s="442"/>
      <c r="AH125" s="442"/>
      <c r="AI125" s="442"/>
      <c r="AJ125" s="442"/>
      <c r="AK125" s="442"/>
      <c r="AL125" s="442"/>
      <c r="AM125" s="442"/>
      <c r="AN125" s="442"/>
      <c r="AO125" s="442"/>
      <c r="AP125" s="442"/>
      <c r="AQ125" s="442"/>
      <c r="AR125" s="442"/>
      <c r="AS125" s="442"/>
      <c r="AT125" s="442"/>
      <c r="AU125" s="442"/>
      <c r="AV125" s="442"/>
      <c r="AW125" s="442"/>
      <c r="AX125" s="442"/>
      <c r="AY125" s="442"/>
      <c r="AZ125" s="442"/>
      <c r="BA125" s="442"/>
      <c r="BB125" s="442"/>
      <c r="BC125" s="442"/>
      <c r="BD125" s="442"/>
      <c r="BE125" s="442"/>
      <c r="BF125" s="442"/>
      <c r="BG125" s="442"/>
      <c r="BH125" s="442"/>
      <c r="BI125" s="442"/>
      <c r="BJ125" s="442"/>
      <c r="BK125" s="442"/>
      <c r="BL125" s="442"/>
      <c r="BM125" s="442"/>
      <c r="BN125" s="442"/>
      <c r="BO125" s="442"/>
      <c r="BP125" s="442"/>
      <c r="BQ125" s="442"/>
      <c r="BR125" s="442"/>
      <c r="BS125" s="442"/>
      <c r="BT125" s="442"/>
      <c r="BU125" s="442"/>
      <c r="BV125" s="442"/>
      <c r="BW125" s="442"/>
      <c r="BX125" s="442"/>
      <c r="BY125" s="442"/>
      <c r="BZ125" s="442"/>
      <c r="CA125" s="442"/>
      <c r="CB125" s="442"/>
      <c r="CC125" s="442"/>
      <c r="CD125" s="442"/>
      <c r="CE125" s="442"/>
      <c r="CF125" s="442"/>
      <c r="CG125" s="442"/>
      <c r="CH125" s="442"/>
      <c r="CI125" s="442"/>
      <c r="CJ125" s="442"/>
      <c r="CK125" s="442"/>
      <c r="CL125" s="442"/>
      <c r="CM125" s="442"/>
      <c r="CN125" s="442"/>
      <c r="CO125" s="442"/>
      <c r="CP125" s="442"/>
      <c r="CQ125" s="442"/>
      <c r="CR125" s="442"/>
      <c r="CS125" s="442"/>
      <c r="CT125" s="442"/>
      <c r="CU125" s="442"/>
    </row>
    <row r="126" spans="1:99" s="443" customFormat="1" ht="16.5" customHeight="1" x14ac:dyDescent="0.2">
      <c r="A126" s="429"/>
      <c r="B126" s="1567" t="s">
        <v>529</v>
      </c>
      <c r="C126" s="1568"/>
      <c r="D126" s="1056">
        <f>D43*D$100</f>
        <v>0</v>
      </c>
      <c r="E126" s="1056">
        <f t="shared" ref="E126:R126" si="15">E43*E$100</f>
        <v>0</v>
      </c>
      <c r="F126" s="1056">
        <f t="shared" si="15"/>
        <v>0</v>
      </c>
      <c r="G126" s="1056">
        <f t="shared" si="15"/>
        <v>0</v>
      </c>
      <c r="H126" s="1056">
        <f t="shared" si="15"/>
        <v>0</v>
      </c>
      <c r="I126" s="1056">
        <f t="shared" si="15"/>
        <v>0</v>
      </c>
      <c r="J126" s="1056">
        <f t="shared" si="15"/>
        <v>0</v>
      </c>
      <c r="K126" s="1056">
        <f t="shared" si="15"/>
        <v>0</v>
      </c>
      <c r="L126" s="1056">
        <f t="shared" si="15"/>
        <v>0</v>
      </c>
      <c r="M126" s="1056">
        <f t="shared" si="15"/>
        <v>0</v>
      </c>
      <c r="N126" s="1056">
        <f t="shared" si="15"/>
        <v>0</v>
      </c>
      <c r="O126" s="1056">
        <f t="shared" si="15"/>
        <v>0</v>
      </c>
      <c r="P126" s="1056">
        <f t="shared" si="15"/>
        <v>0</v>
      </c>
      <c r="Q126" s="1056">
        <f t="shared" si="15"/>
        <v>0</v>
      </c>
      <c r="R126" s="1056">
        <f t="shared" si="15"/>
        <v>0</v>
      </c>
      <c r="S126" s="1057">
        <f>SUM(D126:R126)</f>
        <v>0</v>
      </c>
      <c r="T126" s="439"/>
      <c r="U126" s="439"/>
      <c r="V126" s="439"/>
      <c r="W126" s="439"/>
      <c r="X126" s="439"/>
      <c r="Y126" s="439"/>
      <c r="Z126" s="439"/>
      <c r="AA126" s="439"/>
      <c r="AB126" s="439"/>
      <c r="AC126" s="439"/>
      <c r="AD126" s="439"/>
      <c r="AE126" s="439"/>
      <c r="AF126" s="442"/>
      <c r="AG126" s="442"/>
      <c r="AH126" s="442"/>
      <c r="AI126" s="442"/>
      <c r="AJ126" s="442"/>
      <c r="AK126" s="442"/>
      <c r="AL126" s="442"/>
      <c r="AM126" s="442"/>
      <c r="AN126" s="442"/>
      <c r="AO126" s="442"/>
      <c r="AP126" s="442"/>
      <c r="AQ126" s="442"/>
      <c r="AR126" s="442"/>
      <c r="AS126" s="442"/>
      <c r="AT126" s="442"/>
      <c r="AU126" s="442"/>
      <c r="AV126" s="442"/>
      <c r="AW126" s="442"/>
      <c r="AX126" s="442"/>
      <c r="AY126" s="442"/>
      <c r="AZ126" s="442"/>
      <c r="BA126" s="442"/>
      <c r="BB126" s="442"/>
      <c r="BC126" s="442"/>
      <c r="BD126" s="442"/>
      <c r="BE126" s="442"/>
      <c r="BF126" s="442"/>
      <c r="BG126" s="442"/>
      <c r="BH126" s="442"/>
      <c r="BI126" s="442"/>
      <c r="BJ126" s="442"/>
      <c r="BK126" s="442"/>
      <c r="BL126" s="442"/>
      <c r="BM126" s="442"/>
      <c r="BN126" s="442"/>
      <c r="BO126" s="442"/>
      <c r="BP126" s="442"/>
      <c r="BQ126" s="442"/>
      <c r="BR126" s="442"/>
      <c r="BS126" s="442"/>
      <c r="BT126" s="442"/>
      <c r="BU126" s="442"/>
      <c r="BV126" s="442"/>
      <c r="BW126" s="442"/>
      <c r="BX126" s="442"/>
      <c r="BY126" s="442"/>
      <c r="BZ126" s="442"/>
      <c r="CA126" s="442"/>
      <c r="CB126" s="442"/>
      <c r="CC126" s="442"/>
      <c r="CD126" s="442"/>
      <c r="CE126" s="442"/>
      <c r="CF126" s="442"/>
      <c r="CG126" s="442"/>
      <c r="CH126" s="442"/>
      <c r="CI126" s="442"/>
      <c r="CJ126" s="442"/>
      <c r="CK126" s="442"/>
      <c r="CL126" s="442"/>
      <c r="CM126" s="442"/>
      <c r="CN126" s="442"/>
      <c r="CO126" s="442"/>
      <c r="CP126" s="442"/>
      <c r="CQ126" s="442"/>
      <c r="CR126" s="442"/>
      <c r="CS126" s="442"/>
      <c r="CT126" s="442"/>
      <c r="CU126" s="442"/>
    </row>
    <row r="127" spans="1:99" s="443" customFormat="1" ht="16.5" customHeight="1" x14ac:dyDescent="0.2">
      <c r="A127" s="429"/>
      <c r="B127" s="1567" t="s">
        <v>530</v>
      </c>
      <c r="C127" s="1568"/>
      <c r="D127" s="1056">
        <f>D44*D$100</f>
        <v>0</v>
      </c>
      <c r="E127" s="1056">
        <f t="shared" ref="E127:R127" si="16">E44*E$100</f>
        <v>0</v>
      </c>
      <c r="F127" s="1056">
        <f t="shared" si="16"/>
        <v>0</v>
      </c>
      <c r="G127" s="1056">
        <f t="shared" si="16"/>
        <v>0</v>
      </c>
      <c r="H127" s="1056">
        <f t="shared" si="16"/>
        <v>0</v>
      </c>
      <c r="I127" s="1056">
        <f t="shared" si="16"/>
        <v>0</v>
      </c>
      <c r="J127" s="1056">
        <f t="shared" si="16"/>
        <v>0</v>
      </c>
      <c r="K127" s="1056">
        <f t="shared" si="16"/>
        <v>0</v>
      </c>
      <c r="L127" s="1056">
        <f t="shared" si="16"/>
        <v>0</v>
      </c>
      <c r="M127" s="1056">
        <f t="shared" si="16"/>
        <v>0</v>
      </c>
      <c r="N127" s="1056">
        <f t="shared" si="16"/>
        <v>0</v>
      </c>
      <c r="O127" s="1056">
        <f t="shared" si="16"/>
        <v>0</v>
      </c>
      <c r="P127" s="1056">
        <f t="shared" si="16"/>
        <v>0</v>
      </c>
      <c r="Q127" s="1056">
        <f t="shared" si="16"/>
        <v>0</v>
      </c>
      <c r="R127" s="1056">
        <f t="shared" si="16"/>
        <v>0</v>
      </c>
      <c r="S127" s="1057">
        <f>SUM(D127:R127)</f>
        <v>0</v>
      </c>
      <c r="T127" s="351"/>
      <c r="U127" s="351"/>
      <c r="V127" s="439"/>
      <c r="W127" s="439"/>
      <c r="X127" s="439"/>
      <c r="Y127" s="439"/>
      <c r="Z127" s="439"/>
      <c r="AA127" s="439"/>
      <c r="AB127" s="439"/>
      <c r="AC127" s="439"/>
      <c r="AD127" s="439"/>
      <c r="AE127" s="439"/>
      <c r="AF127" s="442"/>
      <c r="AG127" s="442"/>
      <c r="AH127" s="442"/>
      <c r="AI127" s="442"/>
      <c r="AJ127" s="442"/>
      <c r="AK127" s="442"/>
      <c r="AL127" s="442"/>
      <c r="AM127" s="442"/>
      <c r="AN127" s="442"/>
      <c r="AO127" s="442"/>
      <c r="AP127" s="442"/>
      <c r="AQ127" s="442"/>
      <c r="AR127" s="442"/>
      <c r="AS127" s="442"/>
      <c r="AT127" s="442"/>
      <c r="AU127" s="442"/>
      <c r="AV127" s="442"/>
      <c r="AW127" s="442"/>
      <c r="AX127" s="442"/>
      <c r="AY127" s="442"/>
      <c r="AZ127" s="442"/>
      <c r="BA127" s="442"/>
      <c r="BB127" s="442"/>
      <c r="BC127" s="442"/>
      <c r="BD127" s="442"/>
      <c r="BE127" s="442"/>
      <c r="BF127" s="442"/>
      <c r="BG127" s="442"/>
      <c r="BH127" s="442"/>
      <c r="BI127" s="442"/>
      <c r="BJ127" s="442"/>
      <c r="BK127" s="442"/>
      <c r="BL127" s="442"/>
      <c r="BM127" s="442"/>
      <c r="BN127" s="442"/>
      <c r="BO127" s="442"/>
      <c r="BP127" s="442"/>
      <c r="BQ127" s="442"/>
      <c r="BR127" s="442"/>
      <c r="BS127" s="442"/>
      <c r="BT127" s="442"/>
      <c r="BU127" s="442"/>
      <c r="BV127" s="442"/>
      <c r="BW127" s="442"/>
      <c r="BX127" s="442"/>
      <c r="BY127" s="442"/>
      <c r="BZ127" s="442"/>
      <c r="CA127" s="442"/>
      <c r="CB127" s="442"/>
      <c r="CC127" s="442"/>
      <c r="CD127" s="442"/>
      <c r="CE127" s="442"/>
      <c r="CF127" s="442"/>
      <c r="CG127" s="442"/>
      <c r="CH127" s="442"/>
      <c r="CI127" s="442"/>
      <c r="CJ127" s="442"/>
      <c r="CK127" s="442"/>
      <c r="CL127" s="442"/>
      <c r="CM127" s="442"/>
      <c r="CN127" s="442"/>
      <c r="CO127" s="442"/>
      <c r="CP127" s="442"/>
      <c r="CQ127" s="442"/>
      <c r="CR127" s="442"/>
      <c r="CS127" s="442"/>
      <c r="CT127" s="442"/>
      <c r="CU127" s="442"/>
    </row>
    <row r="128" spans="1:99" s="443" customFormat="1" ht="16.5" customHeight="1" x14ac:dyDescent="0.2">
      <c r="A128" s="429"/>
      <c r="B128" s="1508" t="s">
        <v>531</v>
      </c>
      <c r="C128" s="1508"/>
      <c r="D128" s="1056">
        <f>D45*D$100</f>
        <v>0</v>
      </c>
      <c r="E128" s="1056">
        <f t="shared" ref="E128:R128" si="17">E45*E$100</f>
        <v>0</v>
      </c>
      <c r="F128" s="1056">
        <f t="shared" si="17"/>
        <v>0</v>
      </c>
      <c r="G128" s="1056">
        <f t="shared" si="17"/>
        <v>0</v>
      </c>
      <c r="H128" s="1056">
        <f t="shared" si="17"/>
        <v>0</v>
      </c>
      <c r="I128" s="1056">
        <f t="shared" si="17"/>
        <v>0</v>
      </c>
      <c r="J128" s="1056">
        <f t="shared" si="17"/>
        <v>0</v>
      </c>
      <c r="K128" s="1056">
        <f t="shared" si="17"/>
        <v>0</v>
      </c>
      <c r="L128" s="1056">
        <f t="shared" si="17"/>
        <v>0</v>
      </c>
      <c r="M128" s="1056">
        <f t="shared" si="17"/>
        <v>0</v>
      </c>
      <c r="N128" s="1056">
        <f t="shared" si="17"/>
        <v>0</v>
      </c>
      <c r="O128" s="1056">
        <f t="shared" si="17"/>
        <v>0</v>
      </c>
      <c r="P128" s="1056">
        <f t="shared" si="17"/>
        <v>0</v>
      </c>
      <c r="Q128" s="1056">
        <f t="shared" si="17"/>
        <v>0</v>
      </c>
      <c r="R128" s="1056">
        <f t="shared" si="17"/>
        <v>0</v>
      </c>
      <c r="S128" s="1057">
        <f>SUM(D128:R128)</f>
        <v>0</v>
      </c>
      <c r="T128" s="351"/>
      <c r="U128" s="351"/>
      <c r="V128" s="439"/>
      <c r="W128" s="439"/>
      <c r="X128" s="439"/>
      <c r="Y128" s="439"/>
      <c r="Z128" s="439"/>
      <c r="AA128" s="439"/>
      <c r="AB128" s="439"/>
      <c r="AC128" s="439"/>
      <c r="AD128" s="439"/>
      <c r="AE128" s="439"/>
      <c r="AF128" s="442"/>
      <c r="AG128" s="442"/>
      <c r="AH128" s="442"/>
      <c r="AI128" s="442"/>
      <c r="AJ128" s="442"/>
      <c r="AK128" s="442"/>
      <c r="AL128" s="442"/>
      <c r="AM128" s="442"/>
      <c r="AN128" s="442"/>
      <c r="AO128" s="442"/>
      <c r="AP128" s="442"/>
      <c r="AQ128" s="442"/>
      <c r="AR128" s="442"/>
      <c r="AS128" s="442"/>
      <c r="AT128" s="442"/>
      <c r="AU128" s="442"/>
      <c r="AV128" s="442"/>
      <c r="AW128" s="442"/>
      <c r="AX128" s="442"/>
      <c r="AY128" s="442"/>
      <c r="AZ128" s="442"/>
      <c r="BA128" s="442"/>
      <c r="BB128" s="442"/>
      <c r="BC128" s="442"/>
      <c r="BD128" s="442"/>
      <c r="BE128" s="442"/>
      <c r="BF128" s="442"/>
      <c r="BG128" s="442"/>
      <c r="BH128" s="442"/>
      <c r="BI128" s="442"/>
      <c r="BJ128" s="442"/>
      <c r="BK128" s="442"/>
      <c r="BL128" s="442"/>
      <c r="BM128" s="442"/>
      <c r="BN128" s="442"/>
      <c r="BO128" s="442"/>
      <c r="BP128" s="442"/>
      <c r="BQ128" s="442"/>
      <c r="BR128" s="442"/>
      <c r="BS128" s="442"/>
      <c r="BT128" s="442"/>
      <c r="BU128" s="442"/>
      <c r="BV128" s="442"/>
      <c r="BW128" s="442"/>
      <c r="BX128" s="442"/>
      <c r="BY128" s="442"/>
      <c r="BZ128" s="442"/>
      <c r="CA128" s="442"/>
      <c r="CB128" s="442"/>
      <c r="CC128" s="442"/>
      <c r="CD128" s="442"/>
      <c r="CE128" s="442"/>
      <c r="CF128" s="442"/>
      <c r="CG128" s="442"/>
      <c r="CH128" s="442"/>
      <c r="CI128" s="442"/>
      <c r="CJ128" s="442"/>
      <c r="CK128" s="442"/>
      <c r="CL128" s="442"/>
      <c r="CM128" s="442"/>
      <c r="CN128" s="442"/>
      <c r="CO128" s="442"/>
      <c r="CP128" s="442"/>
      <c r="CQ128" s="442"/>
      <c r="CR128" s="442"/>
      <c r="CS128" s="442"/>
      <c r="CT128" s="442"/>
      <c r="CU128" s="442"/>
    </row>
    <row r="129" spans="1:99" s="443" customFormat="1" ht="16.5" customHeight="1" x14ac:dyDescent="0.2">
      <c r="A129" s="429"/>
      <c r="B129" s="1563" t="s">
        <v>527</v>
      </c>
      <c r="C129" s="1564"/>
      <c r="D129" s="1056">
        <f>D46*D$100</f>
        <v>0</v>
      </c>
      <c r="E129" s="1056">
        <f t="shared" ref="E129:R129" si="18">E46*E$100</f>
        <v>0</v>
      </c>
      <c r="F129" s="1056">
        <f t="shared" si="18"/>
        <v>0</v>
      </c>
      <c r="G129" s="1056">
        <f t="shared" si="18"/>
        <v>0</v>
      </c>
      <c r="H129" s="1056">
        <f t="shared" si="18"/>
        <v>0</v>
      </c>
      <c r="I129" s="1056">
        <f t="shared" si="18"/>
        <v>0</v>
      </c>
      <c r="J129" s="1056">
        <f t="shared" si="18"/>
        <v>0</v>
      </c>
      <c r="K129" s="1056">
        <f t="shared" si="18"/>
        <v>0</v>
      </c>
      <c r="L129" s="1056">
        <f t="shared" si="18"/>
        <v>0</v>
      </c>
      <c r="M129" s="1056">
        <f t="shared" si="18"/>
        <v>0</v>
      </c>
      <c r="N129" s="1056">
        <f t="shared" si="18"/>
        <v>0</v>
      </c>
      <c r="O129" s="1056">
        <f t="shared" si="18"/>
        <v>0</v>
      </c>
      <c r="P129" s="1056">
        <f t="shared" si="18"/>
        <v>0</v>
      </c>
      <c r="Q129" s="1056">
        <f t="shared" si="18"/>
        <v>0</v>
      </c>
      <c r="R129" s="1056">
        <f t="shared" si="18"/>
        <v>0</v>
      </c>
      <c r="S129" s="1057">
        <f>SUM(D129:R129)</f>
        <v>0</v>
      </c>
      <c r="T129" s="351"/>
      <c r="U129" s="351"/>
      <c r="V129" s="439"/>
      <c r="W129" s="439"/>
      <c r="X129" s="439"/>
      <c r="Y129" s="439"/>
      <c r="Z129" s="439"/>
      <c r="AA129" s="439"/>
      <c r="AB129" s="439"/>
      <c r="AC129" s="439"/>
      <c r="AD129" s="439"/>
      <c r="AE129" s="439"/>
      <c r="AF129" s="442"/>
      <c r="AG129" s="442"/>
      <c r="AH129" s="442"/>
      <c r="AI129" s="442"/>
      <c r="AJ129" s="442"/>
      <c r="AK129" s="442"/>
      <c r="AL129" s="442"/>
      <c r="AM129" s="442"/>
      <c r="AN129" s="442"/>
      <c r="AO129" s="442"/>
      <c r="AP129" s="442"/>
      <c r="AQ129" s="442"/>
      <c r="AR129" s="442"/>
      <c r="AS129" s="442"/>
      <c r="AT129" s="442"/>
      <c r="AU129" s="442"/>
      <c r="AV129" s="442"/>
      <c r="AW129" s="442"/>
      <c r="AX129" s="442"/>
      <c r="AY129" s="442"/>
      <c r="AZ129" s="442"/>
      <c r="BA129" s="442"/>
      <c r="BB129" s="442"/>
      <c r="BC129" s="442"/>
      <c r="BD129" s="442"/>
      <c r="BE129" s="442"/>
      <c r="BF129" s="442"/>
      <c r="BG129" s="442"/>
      <c r="BH129" s="442"/>
      <c r="BI129" s="442"/>
      <c r="BJ129" s="442"/>
      <c r="BK129" s="442"/>
      <c r="BL129" s="442"/>
      <c r="BM129" s="442"/>
      <c r="BN129" s="442"/>
      <c r="BO129" s="442"/>
      <c r="BP129" s="442"/>
      <c r="BQ129" s="442"/>
      <c r="BR129" s="442"/>
      <c r="BS129" s="442"/>
      <c r="BT129" s="442"/>
      <c r="BU129" s="442"/>
      <c r="BV129" s="442"/>
      <c r="BW129" s="442"/>
      <c r="BX129" s="442"/>
      <c r="BY129" s="442"/>
      <c r="BZ129" s="442"/>
      <c r="CA129" s="442"/>
      <c r="CB129" s="442"/>
      <c r="CC129" s="442"/>
      <c r="CD129" s="442"/>
      <c r="CE129" s="442"/>
      <c r="CF129" s="442"/>
      <c r="CG129" s="442"/>
      <c r="CH129" s="442"/>
      <c r="CI129" s="442"/>
      <c r="CJ129" s="442"/>
      <c r="CK129" s="442"/>
      <c r="CL129" s="442"/>
      <c r="CM129" s="442"/>
      <c r="CN129" s="442"/>
      <c r="CO129" s="442"/>
      <c r="CP129" s="442"/>
      <c r="CQ129" s="442"/>
      <c r="CR129" s="442"/>
      <c r="CS129" s="442"/>
      <c r="CT129" s="442"/>
      <c r="CU129" s="442"/>
    </row>
    <row r="130" spans="1:99" s="443" customFormat="1" ht="16.5" customHeight="1" x14ac:dyDescent="0.2">
      <c r="A130" s="429"/>
      <c r="B130" s="1565" t="s">
        <v>532</v>
      </c>
      <c r="C130" s="1566"/>
      <c r="D130" s="1538"/>
      <c r="E130" s="1538"/>
      <c r="F130" s="1538"/>
      <c r="G130" s="1538"/>
      <c r="H130" s="1538"/>
      <c r="I130" s="1538"/>
      <c r="J130" s="1538"/>
      <c r="K130" s="1538"/>
      <c r="L130" s="1538"/>
      <c r="M130" s="1538"/>
      <c r="N130" s="1538"/>
      <c r="O130" s="1538"/>
      <c r="P130" s="1538"/>
      <c r="Q130" s="1538"/>
      <c r="R130" s="1538"/>
      <c r="S130" s="1538"/>
      <c r="T130" s="351"/>
      <c r="U130" s="351"/>
      <c r="V130" s="439"/>
      <c r="W130" s="439"/>
      <c r="X130" s="439"/>
      <c r="Y130" s="439"/>
      <c r="Z130" s="439"/>
      <c r="AA130" s="439"/>
      <c r="AB130" s="439"/>
      <c r="AC130" s="439"/>
      <c r="AD130" s="439"/>
      <c r="AE130" s="439"/>
      <c r="AF130" s="442"/>
      <c r="AG130" s="442"/>
      <c r="AH130" s="442"/>
      <c r="AI130" s="442"/>
      <c r="AJ130" s="442"/>
      <c r="AK130" s="442"/>
      <c r="AL130" s="442"/>
      <c r="AM130" s="442"/>
      <c r="AN130" s="442"/>
      <c r="AO130" s="442"/>
      <c r="AP130" s="442"/>
      <c r="AQ130" s="442"/>
      <c r="AR130" s="442"/>
      <c r="AS130" s="442"/>
      <c r="AT130" s="442"/>
      <c r="AU130" s="442"/>
      <c r="AV130" s="442"/>
      <c r="AW130" s="442"/>
      <c r="AX130" s="442"/>
      <c r="AY130" s="442"/>
      <c r="AZ130" s="442"/>
      <c r="BA130" s="442"/>
      <c r="BB130" s="442"/>
      <c r="BC130" s="442"/>
      <c r="BD130" s="442"/>
      <c r="BE130" s="442"/>
      <c r="BF130" s="442"/>
      <c r="BG130" s="442"/>
      <c r="BH130" s="442"/>
      <c r="BI130" s="442"/>
      <c r="BJ130" s="442"/>
      <c r="BK130" s="442"/>
      <c r="BL130" s="442"/>
      <c r="BM130" s="442"/>
      <c r="BN130" s="442"/>
      <c r="BO130" s="442"/>
      <c r="BP130" s="442"/>
      <c r="BQ130" s="442"/>
      <c r="BR130" s="442"/>
      <c r="BS130" s="442"/>
      <c r="BT130" s="442"/>
      <c r="BU130" s="442"/>
      <c r="BV130" s="442"/>
      <c r="BW130" s="442"/>
      <c r="BX130" s="442"/>
      <c r="BY130" s="442"/>
      <c r="BZ130" s="442"/>
      <c r="CA130" s="442"/>
      <c r="CB130" s="442"/>
      <c r="CC130" s="442"/>
      <c r="CD130" s="442"/>
      <c r="CE130" s="442"/>
      <c r="CF130" s="442"/>
      <c r="CG130" s="442"/>
      <c r="CH130" s="442"/>
      <c r="CI130" s="442"/>
      <c r="CJ130" s="442"/>
      <c r="CK130" s="442"/>
      <c r="CL130" s="442"/>
      <c r="CM130" s="442"/>
      <c r="CN130" s="442"/>
      <c r="CO130" s="442"/>
      <c r="CP130" s="442"/>
      <c r="CQ130" s="442"/>
      <c r="CR130" s="442"/>
      <c r="CS130" s="442"/>
      <c r="CT130" s="442"/>
      <c r="CU130" s="442"/>
    </row>
    <row r="131" spans="1:99" s="443" customFormat="1" ht="16.5" customHeight="1" x14ac:dyDescent="0.2">
      <c r="A131" s="429"/>
      <c r="B131" s="1575" t="s">
        <v>533</v>
      </c>
      <c r="C131" s="1576"/>
      <c r="D131" s="1056">
        <f>D48*D$100</f>
        <v>0</v>
      </c>
      <c r="E131" s="1056">
        <f t="shared" ref="E131:R131" si="19">E48*E$100</f>
        <v>0</v>
      </c>
      <c r="F131" s="1056">
        <f t="shared" si="19"/>
        <v>0</v>
      </c>
      <c r="G131" s="1056">
        <f t="shared" si="19"/>
        <v>0</v>
      </c>
      <c r="H131" s="1056">
        <f t="shared" si="19"/>
        <v>0</v>
      </c>
      <c r="I131" s="1056">
        <f t="shared" si="19"/>
        <v>0</v>
      </c>
      <c r="J131" s="1056">
        <f t="shared" si="19"/>
        <v>0</v>
      </c>
      <c r="K131" s="1056">
        <f t="shared" si="19"/>
        <v>0</v>
      </c>
      <c r="L131" s="1056">
        <f t="shared" si="19"/>
        <v>0</v>
      </c>
      <c r="M131" s="1056">
        <f t="shared" si="19"/>
        <v>0</v>
      </c>
      <c r="N131" s="1056">
        <f t="shared" si="19"/>
        <v>0</v>
      </c>
      <c r="O131" s="1056">
        <f t="shared" si="19"/>
        <v>0</v>
      </c>
      <c r="P131" s="1056">
        <f t="shared" si="19"/>
        <v>0</v>
      </c>
      <c r="Q131" s="1056">
        <f t="shared" si="19"/>
        <v>0</v>
      </c>
      <c r="R131" s="1056">
        <f t="shared" si="19"/>
        <v>0</v>
      </c>
      <c r="S131" s="1057">
        <f>SUM(D131:R131)</f>
        <v>0</v>
      </c>
      <c r="T131" s="351"/>
      <c r="U131" s="351"/>
      <c r="V131" s="439"/>
      <c r="W131" s="439"/>
      <c r="X131" s="439"/>
      <c r="Y131" s="439"/>
      <c r="Z131" s="439"/>
      <c r="AA131" s="439"/>
      <c r="AB131" s="439"/>
      <c r="AC131" s="439"/>
      <c r="AD131" s="439"/>
      <c r="AE131" s="439"/>
      <c r="AF131" s="442"/>
      <c r="AG131" s="442"/>
      <c r="AH131" s="442"/>
      <c r="AI131" s="442"/>
      <c r="AJ131" s="442"/>
      <c r="AK131" s="442"/>
      <c r="AL131" s="442"/>
      <c r="AM131" s="442"/>
      <c r="AN131" s="442"/>
      <c r="AO131" s="442"/>
      <c r="AP131" s="442"/>
      <c r="AQ131" s="442"/>
      <c r="AR131" s="442"/>
      <c r="AS131" s="442"/>
      <c r="AT131" s="442"/>
      <c r="AU131" s="442"/>
      <c r="AV131" s="442"/>
      <c r="AW131" s="442"/>
      <c r="AX131" s="442"/>
      <c r="AY131" s="442"/>
      <c r="AZ131" s="442"/>
      <c r="BA131" s="442"/>
      <c r="BB131" s="442"/>
      <c r="BC131" s="442"/>
      <c r="BD131" s="442"/>
      <c r="BE131" s="442"/>
      <c r="BF131" s="442"/>
      <c r="BG131" s="442"/>
      <c r="BH131" s="442"/>
      <c r="BI131" s="442"/>
      <c r="BJ131" s="442"/>
      <c r="BK131" s="442"/>
      <c r="BL131" s="442"/>
      <c r="BM131" s="442"/>
      <c r="BN131" s="442"/>
      <c r="BO131" s="442"/>
      <c r="BP131" s="442"/>
      <c r="BQ131" s="442"/>
      <c r="BR131" s="442"/>
      <c r="BS131" s="442"/>
      <c r="BT131" s="442"/>
      <c r="BU131" s="442"/>
      <c r="BV131" s="442"/>
      <c r="BW131" s="442"/>
      <c r="BX131" s="442"/>
      <c r="BY131" s="442"/>
      <c r="BZ131" s="442"/>
      <c r="CA131" s="442"/>
      <c r="CB131" s="442"/>
      <c r="CC131" s="442"/>
      <c r="CD131" s="442"/>
      <c r="CE131" s="442"/>
      <c r="CF131" s="442"/>
      <c r="CG131" s="442"/>
      <c r="CH131" s="442"/>
      <c r="CI131" s="442"/>
      <c r="CJ131" s="442"/>
      <c r="CK131" s="442"/>
      <c r="CL131" s="442"/>
      <c r="CM131" s="442"/>
      <c r="CN131" s="442"/>
      <c r="CO131" s="442"/>
      <c r="CP131" s="442"/>
      <c r="CQ131" s="442"/>
      <c r="CR131" s="442"/>
      <c r="CS131" s="442"/>
      <c r="CT131" s="442"/>
      <c r="CU131" s="442"/>
    </row>
    <row r="132" spans="1:99" s="443" customFormat="1" ht="16.5" customHeight="1" x14ac:dyDescent="0.2">
      <c r="A132" s="429"/>
      <c r="B132" s="1577" t="s">
        <v>534</v>
      </c>
      <c r="C132" s="1578"/>
      <c r="D132" s="1538"/>
      <c r="E132" s="1538"/>
      <c r="F132" s="1538"/>
      <c r="G132" s="1538"/>
      <c r="H132" s="1538"/>
      <c r="I132" s="1538"/>
      <c r="J132" s="1538"/>
      <c r="K132" s="1538"/>
      <c r="L132" s="1538"/>
      <c r="M132" s="1538"/>
      <c r="N132" s="1538"/>
      <c r="O132" s="1538"/>
      <c r="P132" s="1538"/>
      <c r="Q132" s="1538"/>
      <c r="R132" s="1538"/>
      <c r="S132" s="1538"/>
      <c r="T132" s="351"/>
      <c r="U132" s="351"/>
      <c r="V132" s="439"/>
      <c r="W132" s="439"/>
      <c r="X132" s="439"/>
      <c r="Y132" s="439"/>
      <c r="Z132" s="439"/>
      <c r="AA132" s="439"/>
      <c r="AB132" s="439"/>
      <c r="AC132" s="439"/>
      <c r="AD132" s="439"/>
      <c r="AE132" s="439"/>
      <c r="AF132" s="442"/>
      <c r="AG132" s="442"/>
      <c r="AH132" s="442"/>
      <c r="AI132" s="442"/>
      <c r="AJ132" s="442"/>
      <c r="AK132" s="442"/>
      <c r="AL132" s="442"/>
      <c r="AM132" s="442"/>
      <c r="AN132" s="442"/>
      <c r="AO132" s="442"/>
      <c r="AP132" s="442"/>
      <c r="AQ132" s="442"/>
      <c r="AR132" s="442"/>
      <c r="AS132" s="442"/>
      <c r="AT132" s="442"/>
      <c r="AU132" s="442"/>
      <c r="AV132" s="442"/>
      <c r="AW132" s="442"/>
      <c r="AX132" s="442"/>
      <c r="AY132" s="442"/>
      <c r="AZ132" s="442"/>
      <c r="BA132" s="442"/>
      <c r="BB132" s="442"/>
      <c r="BC132" s="442"/>
      <c r="BD132" s="442"/>
      <c r="BE132" s="442"/>
      <c r="BF132" s="442"/>
      <c r="BG132" s="442"/>
      <c r="BH132" s="442"/>
      <c r="BI132" s="442"/>
      <c r="BJ132" s="442"/>
      <c r="BK132" s="442"/>
      <c r="BL132" s="442"/>
      <c r="BM132" s="442"/>
      <c r="BN132" s="442"/>
      <c r="BO132" s="442"/>
      <c r="BP132" s="442"/>
      <c r="BQ132" s="442"/>
      <c r="BR132" s="442"/>
      <c r="BS132" s="442"/>
      <c r="BT132" s="442"/>
      <c r="BU132" s="442"/>
      <c r="BV132" s="442"/>
      <c r="BW132" s="442"/>
      <c r="BX132" s="442"/>
      <c r="BY132" s="442"/>
      <c r="BZ132" s="442"/>
      <c r="CA132" s="442"/>
      <c r="CB132" s="442"/>
      <c r="CC132" s="442"/>
      <c r="CD132" s="442"/>
      <c r="CE132" s="442"/>
      <c r="CF132" s="442"/>
      <c r="CG132" s="442"/>
      <c r="CH132" s="442"/>
      <c r="CI132" s="442"/>
      <c r="CJ132" s="442"/>
      <c r="CK132" s="442"/>
      <c r="CL132" s="442"/>
      <c r="CM132" s="442"/>
      <c r="CN132" s="442"/>
      <c r="CO132" s="442"/>
      <c r="CP132" s="442"/>
      <c r="CQ132" s="442"/>
      <c r="CR132" s="442"/>
      <c r="CS132" s="442"/>
      <c r="CT132" s="442"/>
      <c r="CU132" s="442"/>
    </row>
    <row r="133" spans="1:99" s="443" customFormat="1" ht="16.5" customHeight="1" x14ac:dyDescent="0.2">
      <c r="A133" s="429"/>
      <c r="B133" s="1516" t="s">
        <v>566</v>
      </c>
      <c r="C133" s="1516"/>
      <c r="D133" s="1540"/>
      <c r="E133" s="1540"/>
      <c r="F133" s="1540"/>
      <c r="G133" s="1540"/>
      <c r="H133" s="1540"/>
      <c r="I133" s="1540"/>
      <c r="J133" s="1540"/>
      <c r="K133" s="1540"/>
      <c r="L133" s="1540"/>
      <c r="M133" s="1540"/>
      <c r="N133" s="1540"/>
      <c r="O133" s="1540"/>
      <c r="P133" s="1540"/>
      <c r="Q133" s="1540"/>
      <c r="R133" s="1540"/>
      <c r="S133" s="1057">
        <f>D106</f>
        <v>0</v>
      </c>
      <c r="T133" s="351"/>
      <c r="U133" s="351"/>
      <c r="V133" s="439"/>
      <c r="W133" s="439"/>
      <c r="X133" s="439"/>
      <c r="Y133" s="439"/>
      <c r="Z133" s="439"/>
      <c r="AA133" s="439"/>
      <c r="AB133" s="439"/>
      <c r="AC133" s="439"/>
      <c r="AD133" s="439"/>
      <c r="AE133" s="439"/>
      <c r="AF133" s="442"/>
      <c r="AG133" s="442"/>
      <c r="AH133" s="442"/>
      <c r="AI133" s="442"/>
      <c r="AJ133" s="442"/>
      <c r="AK133" s="442"/>
      <c r="AL133" s="442"/>
      <c r="AM133" s="442"/>
      <c r="AN133" s="442"/>
      <c r="AO133" s="442"/>
      <c r="AP133" s="442"/>
      <c r="AQ133" s="442"/>
      <c r="AR133" s="442"/>
      <c r="AS133" s="442"/>
      <c r="AT133" s="442"/>
      <c r="AU133" s="442"/>
      <c r="AV133" s="442"/>
      <c r="AW133" s="442"/>
      <c r="AX133" s="442"/>
      <c r="AY133" s="442"/>
      <c r="AZ133" s="442"/>
      <c r="BA133" s="442"/>
      <c r="BB133" s="442"/>
      <c r="BC133" s="442"/>
      <c r="BD133" s="442"/>
      <c r="BE133" s="442"/>
      <c r="BF133" s="442"/>
      <c r="BG133" s="442"/>
      <c r="BH133" s="442"/>
      <c r="BI133" s="442"/>
      <c r="BJ133" s="442"/>
      <c r="BK133" s="442"/>
      <c r="BL133" s="442"/>
      <c r="BM133" s="442"/>
      <c r="BN133" s="442"/>
      <c r="BO133" s="442"/>
      <c r="BP133" s="442"/>
      <c r="BQ133" s="442"/>
      <c r="BR133" s="442"/>
      <c r="BS133" s="442"/>
      <c r="BT133" s="442"/>
      <c r="BU133" s="442"/>
      <c r="BV133" s="442"/>
      <c r="BW133" s="442"/>
      <c r="BX133" s="442"/>
      <c r="BY133" s="442"/>
      <c r="BZ133" s="442"/>
      <c r="CA133" s="442"/>
      <c r="CB133" s="442"/>
      <c r="CC133" s="442"/>
      <c r="CD133" s="442"/>
      <c r="CE133" s="442"/>
      <c r="CF133" s="442"/>
      <c r="CG133" s="442"/>
      <c r="CH133" s="442"/>
      <c r="CI133" s="442"/>
      <c r="CJ133" s="442"/>
      <c r="CK133" s="442"/>
      <c r="CL133" s="442"/>
      <c r="CM133" s="442"/>
      <c r="CN133" s="442"/>
      <c r="CO133" s="442"/>
      <c r="CP133" s="442"/>
      <c r="CQ133" s="442"/>
      <c r="CR133" s="442"/>
      <c r="CS133" s="442"/>
      <c r="CT133" s="442"/>
      <c r="CU133" s="442"/>
    </row>
    <row r="134" spans="1:99" s="443" customFormat="1" ht="16.5" customHeight="1" x14ac:dyDescent="0.2">
      <c r="A134" s="429"/>
      <c r="B134" s="1508" t="s">
        <v>567</v>
      </c>
      <c r="C134" s="1508"/>
      <c r="D134" s="1540"/>
      <c r="E134" s="1540"/>
      <c r="F134" s="1540"/>
      <c r="G134" s="1540"/>
      <c r="H134" s="1540"/>
      <c r="I134" s="1540"/>
      <c r="J134" s="1540"/>
      <c r="K134" s="1540"/>
      <c r="L134" s="1540"/>
      <c r="M134" s="1540"/>
      <c r="N134" s="1540"/>
      <c r="O134" s="1540"/>
      <c r="P134" s="1540"/>
      <c r="Q134" s="1540"/>
      <c r="R134" s="1540"/>
      <c r="S134" s="1057">
        <f>D107</f>
        <v>0</v>
      </c>
      <c r="T134" s="351"/>
      <c r="U134" s="351"/>
      <c r="V134" s="439"/>
      <c r="W134" s="439"/>
      <c r="X134" s="439"/>
      <c r="Y134" s="439"/>
      <c r="Z134" s="439"/>
      <c r="AA134" s="439"/>
      <c r="AB134" s="439"/>
      <c r="AC134" s="439"/>
      <c r="AD134" s="439"/>
      <c r="AE134" s="439"/>
      <c r="AF134" s="442"/>
      <c r="AG134" s="442"/>
      <c r="AH134" s="442"/>
      <c r="AI134" s="442"/>
      <c r="AJ134" s="442"/>
      <c r="AK134" s="442"/>
      <c r="AL134" s="442"/>
      <c r="AM134" s="442"/>
      <c r="AN134" s="442"/>
      <c r="AO134" s="442"/>
      <c r="AP134" s="442"/>
      <c r="AQ134" s="442"/>
      <c r="AR134" s="442"/>
      <c r="AS134" s="442"/>
      <c r="AT134" s="442"/>
      <c r="AU134" s="442"/>
      <c r="AV134" s="442"/>
      <c r="AW134" s="442"/>
      <c r="AX134" s="442"/>
      <c r="AY134" s="442"/>
      <c r="AZ134" s="442"/>
      <c r="BA134" s="442"/>
      <c r="BB134" s="442"/>
      <c r="BC134" s="442"/>
      <c r="BD134" s="442"/>
      <c r="BE134" s="442"/>
      <c r="BF134" s="442"/>
      <c r="BG134" s="442"/>
      <c r="BH134" s="442"/>
      <c r="BI134" s="442"/>
      <c r="BJ134" s="442"/>
      <c r="BK134" s="442"/>
      <c r="BL134" s="442"/>
      <c r="BM134" s="442"/>
      <c r="BN134" s="442"/>
      <c r="BO134" s="442"/>
      <c r="BP134" s="442"/>
      <c r="BQ134" s="442"/>
      <c r="BR134" s="442"/>
      <c r="BS134" s="442"/>
      <c r="BT134" s="442"/>
      <c r="BU134" s="442"/>
      <c r="BV134" s="442"/>
      <c r="BW134" s="442"/>
      <c r="BX134" s="442"/>
      <c r="BY134" s="442"/>
      <c r="BZ134" s="442"/>
      <c r="CA134" s="442"/>
      <c r="CB134" s="442"/>
      <c r="CC134" s="442"/>
      <c r="CD134" s="442"/>
      <c r="CE134" s="442"/>
      <c r="CF134" s="442"/>
      <c r="CG134" s="442"/>
      <c r="CH134" s="442"/>
      <c r="CI134" s="442"/>
      <c r="CJ134" s="442"/>
      <c r="CK134" s="442"/>
      <c r="CL134" s="442"/>
      <c r="CM134" s="442"/>
      <c r="CN134" s="442"/>
      <c r="CO134" s="442"/>
      <c r="CP134" s="442"/>
      <c r="CQ134" s="442"/>
      <c r="CR134" s="442"/>
      <c r="CS134" s="442"/>
      <c r="CT134" s="442"/>
      <c r="CU134" s="442"/>
    </row>
    <row r="135" spans="1:99" s="443" customFormat="1" ht="16.5" customHeight="1" x14ac:dyDescent="0.2">
      <c r="A135" s="429"/>
      <c r="B135" s="1508" t="s">
        <v>568</v>
      </c>
      <c r="C135" s="1508"/>
      <c r="D135" s="1540"/>
      <c r="E135" s="1540"/>
      <c r="F135" s="1540"/>
      <c r="G135" s="1540"/>
      <c r="H135" s="1540"/>
      <c r="I135" s="1540"/>
      <c r="J135" s="1540"/>
      <c r="K135" s="1540"/>
      <c r="L135" s="1540"/>
      <c r="M135" s="1540"/>
      <c r="N135" s="1540"/>
      <c r="O135" s="1540"/>
      <c r="P135" s="1540"/>
      <c r="Q135" s="1540"/>
      <c r="R135" s="1540"/>
      <c r="S135" s="1057">
        <f>D108</f>
        <v>0</v>
      </c>
      <c r="T135" s="351"/>
      <c r="U135" s="351"/>
      <c r="V135" s="439"/>
      <c r="W135" s="439"/>
      <c r="X135" s="439"/>
      <c r="Y135" s="439"/>
      <c r="Z135" s="439"/>
      <c r="AA135" s="439"/>
      <c r="AB135" s="439"/>
      <c r="AC135" s="439"/>
      <c r="AD135" s="439"/>
      <c r="AE135" s="439"/>
      <c r="AF135" s="442"/>
      <c r="AG135" s="442"/>
      <c r="AH135" s="442"/>
      <c r="AI135" s="442"/>
      <c r="AJ135" s="442"/>
      <c r="AK135" s="442"/>
      <c r="AL135" s="442"/>
      <c r="AM135" s="442"/>
      <c r="AN135" s="442"/>
      <c r="AO135" s="442"/>
      <c r="AP135" s="442"/>
      <c r="AQ135" s="442"/>
      <c r="AR135" s="442"/>
      <c r="AS135" s="442"/>
      <c r="AT135" s="442"/>
      <c r="AU135" s="442"/>
      <c r="AV135" s="442"/>
      <c r="AW135" s="442"/>
      <c r="AX135" s="442"/>
      <c r="AY135" s="442"/>
      <c r="AZ135" s="442"/>
      <c r="BA135" s="442"/>
      <c r="BB135" s="442"/>
      <c r="BC135" s="442"/>
      <c r="BD135" s="442"/>
      <c r="BE135" s="442"/>
      <c r="BF135" s="442"/>
      <c r="BG135" s="442"/>
      <c r="BH135" s="442"/>
      <c r="BI135" s="442"/>
      <c r="BJ135" s="442"/>
      <c r="BK135" s="442"/>
      <c r="BL135" s="442"/>
      <c r="BM135" s="442"/>
      <c r="BN135" s="442"/>
      <c r="BO135" s="442"/>
      <c r="BP135" s="442"/>
      <c r="BQ135" s="442"/>
      <c r="BR135" s="442"/>
      <c r="BS135" s="442"/>
      <c r="BT135" s="442"/>
      <c r="BU135" s="442"/>
      <c r="BV135" s="442"/>
      <c r="BW135" s="442"/>
      <c r="BX135" s="442"/>
      <c r="BY135" s="442"/>
      <c r="BZ135" s="442"/>
      <c r="CA135" s="442"/>
      <c r="CB135" s="442"/>
      <c r="CC135" s="442"/>
      <c r="CD135" s="442"/>
      <c r="CE135" s="442"/>
      <c r="CF135" s="442"/>
      <c r="CG135" s="442"/>
      <c r="CH135" s="442"/>
      <c r="CI135" s="442"/>
      <c r="CJ135" s="442"/>
      <c r="CK135" s="442"/>
      <c r="CL135" s="442"/>
      <c r="CM135" s="442"/>
      <c r="CN135" s="442"/>
      <c r="CO135" s="442"/>
      <c r="CP135" s="442"/>
      <c r="CQ135" s="442"/>
      <c r="CR135" s="442"/>
      <c r="CS135" s="442"/>
      <c r="CT135" s="442"/>
      <c r="CU135" s="442"/>
    </row>
    <row r="136" spans="1:99" s="443" customFormat="1" ht="16.5" customHeight="1" x14ac:dyDescent="0.2">
      <c r="A136" s="429"/>
      <c r="B136" s="1541" t="s">
        <v>534</v>
      </c>
      <c r="C136" s="1542"/>
      <c r="D136" s="1057">
        <f>SUM(D124,D129,D131)</f>
        <v>0</v>
      </c>
      <c r="E136" s="1057">
        <f t="shared" ref="E136:R136" si="20">SUM(E124,E129,E131)</f>
        <v>0</v>
      </c>
      <c r="F136" s="1057">
        <f t="shared" si="20"/>
        <v>0</v>
      </c>
      <c r="G136" s="1057">
        <f t="shared" si="20"/>
        <v>0</v>
      </c>
      <c r="H136" s="1057">
        <f t="shared" si="20"/>
        <v>0</v>
      </c>
      <c r="I136" s="1057">
        <f t="shared" si="20"/>
        <v>0</v>
      </c>
      <c r="J136" s="1057">
        <f t="shared" si="20"/>
        <v>0</v>
      </c>
      <c r="K136" s="1057">
        <f t="shared" si="20"/>
        <v>0</v>
      </c>
      <c r="L136" s="1057">
        <f t="shared" si="20"/>
        <v>0</v>
      </c>
      <c r="M136" s="1057">
        <f t="shared" si="20"/>
        <v>0</v>
      </c>
      <c r="N136" s="1057">
        <f t="shared" si="20"/>
        <v>0</v>
      </c>
      <c r="O136" s="1057">
        <f t="shared" si="20"/>
        <v>0</v>
      </c>
      <c r="P136" s="1057">
        <f t="shared" si="20"/>
        <v>0</v>
      </c>
      <c r="Q136" s="1057">
        <f t="shared" si="20"/>
        <v>0</v>
      </c>
      <c r="R136" s="1057">
        <f t="shared" si="20"/>
        <v>0</v>
      </c>
      <c r="S136" s="1057">
        <f>SUM(S124,S129,S131,S133,S134,S135)</f>
        <v>0</v>
      </c>
      <c r="T136" s="351"/>
      <c r="U136" s="351"/>
      <c r="V136" s="439"/>
      <c r="W136" s="439"/>
      <c r="X136" s="439"/>
      <c r="Y136" s="439"/>
      <c r="Z136" s="439"/>
      <c r="AA136" s="439"/>
      <c r="AB136" s="439"/>
      <c r="AC136" s="439"/>
      <c r="AD136" s="439"/>
      <c r="AE136" s="439"/>
      <c r="AF136" s="442"/>
      <c r="AG136" s="442"/>
      <c r="AH136" s="442"/>
      <c r="AI136" s="442"/>
      <c r="AJ136" s="442"/>
      <c r="AK136" s="442"/>
      <c r="AL136" s="442"/>
      <c r="AM136" s="442"/>
      <c r="AN136" s="442"/>
      <c r="AO136" s="442"/>
      <c r="AP136" s="442"/>
      <c r="AQ136" s="442"/>
      <c r="AR136" s="442"/>
      <c r="AS136" s="442"/>
      <c r="AT136" s="442"/>
      <c r="AU136" s="442"/>
      <c r="AV136" s="442"/>
      <c r="AW136" s="442"/>
      <c r="AX136" s="442"/>
      <c r="AY136" s="442"/>
      <c r="AZ136" s="442"/>
      <c r="BA136" s="442"/>
      <c r="BB136" s="442"/>
      <c r="BC136" s="442"/>
      <c r="BD136" s="442"/>
      <c r="BE136" s="442"/>
      <c r="BF136" s="442"/>
      <c r="BG136" s="442"/>
      <c r="BH136" s="442"/>
      <c r="BI136" s="442"/>
      <c r="BJ136" s="442"/>
      <c r="BK136" s="442"/>
      <c r="BL136" s="442"/>
      <c r="BM136" s="442"/>
      <c r="BN136" s="442"/>
      <c r="BO136" s="442"/>
      <c r="BP136" s="442"/>
      <c r="BQ136" s="442"/>
      <c r="BR136" s="442"/>
      <c r="BS136" s="442"/>
      <c r="BT136" s="442"/>
      <c r="BU136" s="442"/>
      <c r="BV136" s="442"/>
      <c r="BW136" s="442"/>
      <c r="BX136" s="442"/>
      <c r="BY136" s="442"/>
      <c r="BZ136" s="442"/>
      <c r="CA136" s="442"/>
      <c r="CB136" s="442"/>
      <c r="CC136" s="442"/>
      <c r="CD136" s="442"/>
      <c r="CE136" s="442"/>
      <c r="CF136" s="442"/>
      <c r="CG136" s="442"/>
      <c r="CH136" s="442"/>
      <c r="CI136" s="442"/>
      <c r="CJ136" s="442"/>
      <c r="CK136" s="442"/>
      <c r="CL136" s="442"/>
      <c r="CM136" s="442"/>
      <c r="CN136" s="442"/>
      <c r="CO136" s="442"/>
      <c r="CP136" s="442"/>
      <c r="CQ136" s="442"/>
      <c r="CR136" s="442"/>
      <c r="CS136" s="442"/>
      <c r="CT136" s="442"/>
      <c r="CU136" s="442"/>
    </row>
    <row r="137" spans="1:99" s="255" customFormat="1" ht="7.5" customHeight="1" x14ac:dyDescent="0.25">
      <c r="A137" s="254"/>
      <c r="B137" s="421"/>
      <c r="C137" s="421"/>
      <c r="D137" s="421"/>
      <c r="E137" s="421"/>
      <c r="F137" s="421"/>
      <c r="G137" s="421"/>
      <c r="H137" s="421"/>
      <c r="I137" s="421"/>
      <c r="J137" s="421"/>
      <c r="K137" s="422"/>
      <c r="L137" s="422"/>
      <c r="M137" s="422"/>
      <c r="N137" s="422"/>
      <c r="O137" s="422"/>
      <c r="P137" s="422"/>
      <c r="Q137" s="422"/>
      <c r="R137" s="422"/>
      <c r="S137" s="423"/>
      <c r="T137" s="254"/>
      <c r="U137" s="254"/>
    </row>
    <row r="138" spans="1:99" s="255" customFormat="1" ht="15" customHeight="1" x14ac:dyDescent="0.25">
      <c r="A138" s="254"/>
      <c r="B138" s="388" t="s">
        <v>535</v>
      </c>
      <c r="C138" s="421"/>
      <c r="D138" s="421"/>
      <c r="E138" s="421"/>
      <c r="F138" s="421"/>
      <c r="G138" s="421"/>
      <c r="H138" s="421"/>
      <c r="I138" s="421"/>
      <c r="J138" s="421"/>
      <c r="K138" s="422"/>
      <c r="L138" s="422"/>
      <c r="M138" s="422"/>
      <c r="N138" s="422"/>
      <c r="O138" s="422"/>
      <c r="P138" s="422"/>
      <c r="Q138" s="422"/>
      <c r="R138" s="422"/>
      <c r="S138" s="423"/>
      <c r="T138" s="254"/>
      <c r="U138" s="254"/>
    </row>
    <row r="139" spans="1:99" s="255" customFormat="1" ht="15" customHeight="1" x14ac:dyDescent="0.25">
      <c r="A139" s="254"/>
      <c r="B139" s="388"/>
      <c r="C139" s="421"/>
      <c r="D139" s="421"/>
      <c r="E139" s="421"/>
      <c r="F139" s="421"/>
      <c r="G139" s="421"/>
      <c r="H139" s="421"/>
      <c r="I139" s="421"/>
      <c r="J139" s="421"/>
      <c r="K139" s="422"/>
      <c r="L139" s="422"/>
      <c r="M139" s="422"/>
      <c r="N139" s="422"/>
      <c r="O139" s="422"/>
      <c r="P139" s="422"/>
      <c r="Q139" s="422"/>
      <c r="R139" s="422"/>
      <c r="S139" s="423"/>
      <c r="T139" s="254"/>
      <c r="U139" s="254"/>
    </row>
    <row r="140" spans="1:99" ht="15" customHeight="1" x14ac:dyDescent="0.25">
      <c r="A140" s="334"/>
      <c r="B140" s="430"/>
      <c r="C140" s="430"/>
      <c r="D140" s="430"/>
      <c r="E140" s="430"/>
      <c r="F140" s="430"/>
      <c r="G140" s="430"/>
      <c r="H140" s="430"/>
      <c r="I140" s="430"/>
      <c r="J140" s="430"/>
      <c r="K140" s="431"/>
      <c r="L140" s="431"/>
      <c r="M140" s="431"/>
      <c r="N140" s="431"/>
      <c r="O140" s="431"/>
      <c r="P140" s="431"/>
      <c r="Q140" s="431"/>
      <c r="R140" s="431"/>
      <c r="S140" s="432"/>
      <c r="T140" s="334"/>
      <c r="U140" s="334"/>
    </row>
    <row r="141" spans="1:99" s="255" customFormat="1" ht="15" customHeight="1" x14ac:dyDescent="0.2">
      <c r="A141" s="254"/>
      <c r="B141" s="283" t="s">
        <v>573</v>
      </c>
      <c r="C141" s="352"/>
      <c r="D141" s="352"/>
      <c r="E141" s="352"/>
      <c r="F141" s="352"/>
      <c r="G141" s="352"/>
      <c r="H141" s="352"/>
      <c r="I141" s="352"/>
      <c r="J141" s="352"/>
      <c r="K141" s="352"/>
      <c r="L141" s="444"/>
      <c r="M141" s="444"/>
      <c r="N141" s="444"/>
      <c r="O141" s="444"/>
      <c r="P141" s="444"/>
      <c r="Q141" s="284"/>
      <c r="R141" s="284"/>
      <c r="S141" s="423"/>
      <c r="T141" s="254"/>
      <c r="U141" s="254"/>
    </row>
    <row r="142" spans="1:99" s="255" customFormat="1" ht="15" customHeight="1" x14ac:dyDescent="0.2">
      <c r="A142" s="254"/>
      <c r="B142" s="1569">
        <f>МКВ1!B142</f>
        <v>0</v>
      </c>
      <c r="C142" s="1570"/>
      <c r="D142" s="1570"/>
      <c r="E142" s="1570"/>
      <c r="F142" s="1570"/>
      <c r="G142" s="1570"/>
      <c r="H142" s="1570"/>
      <c r="I142" s="1570"/>
      <c r="J142" s="1570"/>
      <c r="K142" s="1570"/>
      <c r="L142" s="1570"/>
      <c r="M142" s="1570"/>
      <c r="N142" s="1570"/>
      <c r="O142" s="1570"/>
      <c r="P142" s="1570"/>
      <c r="Q142" s="1570"/>
      <c r="R142" s="1571"/>
      <c r="S142" s="423"/>
      <c r="T142" s="254"/>
      <c r="U142" s="254"/>
    </row>
    <row r="143" spans="1:99" s="255" customFormat="1" ht="24" customHeight="1" x14ac:dyDescent="0.25">
      <c r="A143" s="393"/>
      <c r="B143" s="1572"/>
      <c r="C143" s="1573"/>
      <c r="D143" s="1573"/>
      <c r="E143" s="1573"/>
      <c r="F143" s="1573"/>
      <c r="G143" s="1573"/>
      <c r="H143" s="1573"/>
      <c r="I143" s="1573"/>
      <c r="J143" s="1573"/>
      <c r="K143" s="1573"/>
      <c r="L143" s="1573"/>
      <c r="M143" s="1573"/>
      <c r="N143" s="1573"/>
      <c r="O143" s="1573"/>
      <c r="P143" s="1573"/>
      <c r="Q143" s="1573"/>
      <c r="R143" s="1574"/>
      <c r="S143" s="293" t="str">
        <f>CONCATENATE(TEXT(500-LEN(B142), "#")," символов")</f>
        <v>499 символов</v>
      </c>
      <c r="T143" s="254"/>
      <c r="U143" s="254"/>
    </row>
    <row r="144" spans="1:99" s="255" customFormat="1" x14ac:dyDescent="0.2">
      <c r="A144" s="254"/>
      <c r="B144" s="254"/>
      <c r="C144" s="254"/>
      <c r="D144" s="254"/>
      <c r="E144" s="254"/>
      <c r="F144" s="254"/>
      <c r="G144" s="254"/>
      <c r="H144" s="254"/>
      <c r="I144" s="254"/>
      <c r="J144" s="254"/>
      <c r="K144" s="254"/>
      <c r="L144" s="254"/>
      <c r="M144" s="254"/>
      <c r="N144" s="254"/>
      <c r="O144" s="254"/>
      <c r="P144" s="254"/>
      <c r="Q144" s="254"/>
      <c r="R144" s="254"/>
      <c r="S144" s="254"/>
      <c r="T144" s="254"/>
      <c r="U144" s="254"/>
    </row>
    <row r="145" spans="1:24" s="226" customFormat="1" ht="24.75" customHeight="1" x14ac:dyDescent="0.2">
      <c r="A145" s="332"/>
      <c r="B145" s="332"/>
      <c r="C145" s="332"/>
      <c r="D145" s="332"/>
      <c r="E145" s="332"/>
      <c r="F145" s="332"/>
      <c r="G145" s="332"/>
      <c r="H145" s="332"/>
      <c r="I145" s="332"/>
      <c r="J145" s="332"/>
      <c r="K145" s="332"/>
      <c r="L145" s="332"/>
      <c r="M145" s="332"/>
      <c r="N145" s="332"/>
      <c r="O145" s="332"/>
      <c r="P145" s="332"/>
      <c r="Q145" s="1000"/>
      <c r="R145" s="1192" t="s">
        <v>1073</v>
      </c>
      <c r="S145" s="1192" t="s">
        <v>1077</v>
      </c>
      <c r="T145" s="225"/>
      <c r="U145" s="999"/>
      <c r="V145" s="225"/>
      <c r="W145" s="225"/>
      <c r="X145" s="225"/>
    </row>
  </sheetData>
  <sheetProtection password="DDBE" sheet="1" objects="1" scenarios="1" formatCells="0" formatRows="0" insertRows="0" insertHyperlinks="0" deleteRows="0"/>
  <dataConsolidate/>
  <mergeCells count="105">
    <mergeCell ref="S1:U1"/>
    <mergeCell ref="A1:N1"/>
    <mergeCell ref="B23:C25"/>
    <mergeCell ref="D23:S25"/>
    <mergeCell ref="B28:C28"/>
    <mergeCell ref="B31:C33"/>
    <mergeCell ref="D31:S31"/>
    <mergeCell ref="D32:D33"/>
    <mergeCell ref="E32:E33"/>
    <mergeCell ref="F32:M32"/>
    <mergeCell ref="N32:R32"/>
    <mergeCell ref="S32:S33"/>
    <mergeCell ref="B34:C34"/>
    <mergeCell ref="D34:S34"/>
    <mergeCell ref="B35:C35"/>
    <mergeCell ref="B36:C36"/>
    <mergeCell ref="B37:C37"/>
    <mergeCell ref="B38:C38"/>
    <mergeCell ref="B39:B40"/>
    <mergeCell ref="B41:C41"/>
    <mergeCell ref="B42:C42"/>
    <mergeCell ref="D42:S42"/>
    <mergeCell ref="B43:C43"/>
    <mergeCell ref="B44:C44"/>
    <mergeCell ref="B45:C45"/>
    <mergeCell ref="B46:C46"/>
    <mergeCell ref="B47:C47"/>
    <mergeCell ref="D47:S47"/>
    <mergeCell ref="B48:C48"/>
    <mergeCell ref="B49:C49"/>
    <mergeCell ref="B59:C59"/>
    <mergeCell ref="B60:C60"/>
    <mergeCell ref="B64:C64"/>
    <mergeCell ref="B65:C65"/>
    <mergeCell ref="B66:C66"/>
    <mergeCell ref="B67:C67"/>
    <mergeCell ref="B68:C68"/>
    <mergeCell ref="B69:C69"/>
    <mergeCell ref="B73:C75"/>
    <mergeCell ref="D73:E74"/>
    <mergeCell ref="F73:O73"/>
    <mergeCell ref="P73:Q74"/>
    <mergeCell ref="F74:J74"/>
    <mergeCell ref="K74:K75"/>
    <mergeCell ref="L74:L75"/>
    <mergeCell ref="M74:M75"/>
    <mergeCell ref="N74:N75"/>
    <mergeCell ref="O74:O75"/>
    <mergeCell ref="B76:C76"/>
    <mergeCell ref="B77:C77"/>
    <mergeCell ref="B78:C78"/>
    <mergeCell ref="B82:C84"/>
    <mergeCell ref="D82:E83"/>
    <mergeCell ref="F82:O82"/>
    <mergeCell ref="P82:Q83"/>
    <mergeCell ref="F83:J83"/>
    <mergeCell ref="K83:K84"/>
    <mergeCell ref="L83:L84"/>
    <mergeCell ref="M83:M84"/>
    <mergeCell ref="N83:N84"/>
    <mergeCell ref="O83:O84"/>
    <mergeCell ref="B85:C85"/>
    <mergeCell ref="B86:C86"/>
    <mergeCell ref="B87:C87"/>
    <mergeCell ref="B88:C88"/>
    <mergeCell ref="C97:D97"/>
    <mergeCell ref="E97:E98"/>
    <mergeCell ref="F97:M97"/>
    <mergeCell ref="N97:R97"/>
    <mergeCell ref="B105:C105"/>
    <mergeCell ref="B106:C106"/>
    <mergeCell ref="B107:C107"/>
    <mergeCell ref="B108:C108"/>
    <mergeCell ref="B114:C116"/>
    <mergeCell ref="D114:S114"/>
    <mergeCell ref="D115:D116"/>
    <mergeCell ref="E115:E116"/>
    <mergeCell ref="F115:M115"/>
    <mergeCell ref="N115:R115"/>
    <mergeCell ref="S115:S116"/>
    <mergeCell ref="B117:C117"/>
    <mergeCell ref="D117:S117"/>
    <mergeCell ref="B118:C118"/>
    <mergeCell ref="B119:C119"/>
    <mergeCell ref="B120:C120"/>
    <mergeCell ref="B121:C121"/>
    <mergeCell ref="B122:B123"/>
    <mergeCell ref="B124:C124"/>
    <mergeCell ref="B125:C125"/>
    <mergeCell ref="D125:S125"/>
    <mergeCell ref="B133:C133"/>
    <mergeCell ref="D133:R135"/>
    <mergeCell ref="B134:C134"/>
    <mergeCell ref="B135:C135"/>
    <mergeCell ref="B136:C136"/>
    <mergeCell ref="B142:R143"/>
    <mergeCell ref="B126:C126"/>
    <mergeCell ref="B127:C127"/>
    <mergeCell ref="B128:C128"/>
    <mergeCell ref="B129:C129"/>
    <mergeCell ref="B130:C130"/>
    <mergeCell ref="D130:S130"/>
    <mergeCell ref="B131:C131"/>
    <mergeCell ref="B132:C132"/>
    <mergeCell ref="D132:S132"/>
  </mergeCells>
  <dataValidations xWindow="659" yWindow="491" count="25">
    <dataValidation allowBlank="1" showInputMessage="1" showErrorMessage="1" promptTitle="Covenant Key Sectors" prompt="are considered as the main sectors where local authorities can influence energy consumption and consequently reduce CO2 emissions." sqref="B139"/>
    <dataValidation allowBlank="1" showInputMessage="1" showErrorMessage="1" prompt="Выбранная Вами единица отчетности по выбросам должна оставаться неизменной во всех кадастрах выбросов." sqref="B19"/>
    <dataValidation type="list" allowBlank="1" showInputMessage="1" showErrorMessage="1" sqref="D9">
      <formula1>MEIs</formula1>
    </dataValidation>
    <dataValidation allowBlank="1" showInputMessage="1" showErrorMessage="1" prompt="The table below will use the value inserted here to calculate your CO2 emissions. " sqref="D100"/>
    <dataValidation allowBlank="1" showInputMessage="1" showErrorMessage="1" prompt="Коэффициенты выбросов – это коэффициенты, которые позволяют дать количественную оценку выбросов на единицу деятельности. Выберите клетку, соответствующую Вашему выбору коэффициента выбросов." sqref="B15"/>
    <dataValidation allowBlank="1" showInputMessage="1" showErrorMessage="1" prompt="Здания, объекты и оборудование первичного сектора (сельское, лесное, рыбное хозяйство), например, теплицы, животноводческие комплексы, ирригация, сельскохозяйственное оборудование, рыболовные суда." sqref="B48:C48 B131:C131"/>
    <dataValidation allowBlank="1" showInputMessage="1" showErrorMessage="1" prompt="Транспортные средства, находящиеся во владении и используемые администрацией местных органов власти." sqref="B43:C43 B126:C126"/>
    <dataValidation allowBlank="1" showInputMessage="1" showErrorMessage="1" prompt="Автобус, трамвай, метро, городской рельсовый транспорт и местные паромы, используемые в качестве пассажирского транспорта." sqref="B44:C44 B127:C127"/>
    <dataValidation allowBlank="1" showInputMessage="1" showErrorMessage="1" prompt="Промышленность, включенная в Схему торговли квотами ЕС (ЕС-ETS), если ПДУЭРК предусматривает действия в данных секторах промышленности." sqref="C40 C123"/>
    <dataValidation allowBlank="1" showInputMessage="1" showErrorMessage="1" prompt="Здания и объекты, являющиеся собственностью местных властей. Под объектами подразумеваются энергопотребляющие организации, которые не являются зданиями, например, водоочистные сооружения." sqref="B35:C35 B118:C118"/>
    <dataValidation allowBlank="1" showInputMessage="1" showErrorMessage="1" prompt="Здания и объекты третичного сектора (сектор услуг), к примеру, офисы частных компаний, банков, коммерческих и розничных мероприятий, больниц и т.д." sqref="B36:C36 B119:C119"/>
    <dataValidation allowBlank="1" showInputMessage="1" showErrorMessage="1" prompt="Здания, которые в основном используются как жилые здания. В этот сектор входит также и социальное жилье." sqref="B37:C37 B120:C120"/>
    <dataValidation allowBlank="1" showInputMessage="1" showErrorMessage="1" prompt="Обрабатывающая и строительная промышленность." sqref="B39:B40 B122:B123"/>
    <dataValidation allowBlank="1" showInputMessage="1" showErrorMessage="1" prompt="Касается отраслей производства и строительства, не включенных в Схему торговли выбросами ЕС (ЕС-ETS)." sqref="C39 C122"/>
    <dataValidation allowBlank="1" showInputMessage="1" showErrorMessage="1" prompt="Основные сектора, в которых местные органы власти обладают возможностью повлиять на энергопотребление, и, как следствие, на снижение выбросов CO2." sqref="B51 B138"/>
    <dataValidation allowBlank="1" showInputMessage="1" showErrorMessage="1" prompt="Сертифицированная «зеленая» электроэнергия, закупленная местным органом власти. Зеленая электроэнергия, закупленная другими лицами (организациями), не должна учитываться здесь." sqref="B60:C60"/>
    <dataValidation allowBlank="1" showInputMessage="1" showErrorMessage="1" prompt="Коэффициент выбросов от местного производства электроэнергии и/или закупки зеленой электроэнергии. Данный коэффициент используется для расчета выбросов от местного производства электроэнергии." sqref="D98"/>
    <dataValidation allowBlank="1" showInputMessage="1" showErrorMessage="1" prompt="Коэффициент выбросов для электроэнергии, которая не производится на территории муниципалитета. Данный коэффициент отражает выброс от всех видов топлива, используемого станциями, поставляющими электроэнергию для национальной энергосистемы." sqref="C98"/>
    <dataValidation allowBlank="1" showInputMessage="1" showErrorMessage="1" prompt="Выбросы, не связанные с потреблением энергии, например, выбросы CH4 на свалках." sqref="B106:C106 B133:C133"/>
    <dataValidation allowBlank="1" showInputMessage="1" showErrorMessage="1" prompt="Выбросы, не связанные с потреблением энергии, например, выбросы CH4 и N2O на водоочистных сооружениях." sqref="B107:C107 B134:C134"/>
    <dataValidation allowBlank="1" showInputMessage="1" showErrorMessage="1" prompt="Любой другой сектор, не связанный с энергетикой. В этой клетке могут указываться отрицательные цифры, если Вам необходимо представить отчет о сокращении выбросов, достигаемых путем, например, зеленой инфраструктуры." sqref="B108:C108 B135:C135"/>
    <dataValidation allowBlank="1" showInputMessage="1" showErrorMessage="1" prompt="Общественное освещение, являющееся собственностью мэрии, либо которое регулирует мэрия (например, уличное освещение и светофоры). Немуниципальное общественное освещение входит в сектор «Третичные здания, оборудование/объекты»." sqref="B121:C121 B38:C38"/>
    <dataValidation allowBlank="1" showInputMessage="1" showErrorMessage="1" prompt="Коэффициенты выбросов для общего жизненного цикла каждого энергоносителя, включая не только выбросы ПГ, связанные непосредственно со сжиганием топлива, но и выбросы, связанные со всем циклом энергоснабжения, включая эксплуатацию, транспорт и обработку." sqref="E16"/>
    <dataValidation allowBlank="1" showInputMessage="1" showErrorMessage="1" prompt="Коэффициенты выбросов, установленные Межправительственной группой экспертов по изменению климата. Коэффициенты выбросов для сжигания топлива – базируются на содержании ууглерода в каждом виде топлива." sqref="E15"/>
    <dataValidation allowBlank="1" showInputMessage="1" showErrorMessage="1" prompt="Автодорожный, рельсовый и лодочный транспорт на территории местного органа власти, который относится к транспорту пассажиров и грузов, не указанному выше (например, частные пассажирские автомобили и грузовой транспорт)." sqref="B45:C45 B128:C128"/>
  </dataValidations>
  <hyperlinks>
    <hyperlink ref="F96" location="'Коэффициенты выбросов'!A1" display="Нажмите сюда для визуализации коэффициентов выбросов для топлив"/>
    <hyperlink ref="G96" location="EFs!A1" display="EFs!A1"/>
    <hyperlink ref="H96" location="EFs!A1" display="EFs!A1"/>
    <hyperlink ref="I96" location="EFs!A1" display="EFs!A1"/>
    <hyperlink ref="F96:L96" location="'Коэффициенты выбросов'!A1" display="Нажмите сюда для визуализации коэффициентов выбросов для топлив"/>
    <hyperlink ref="R145" location="МКВ1!A1" display="НАЗАД ◄"/>
    <hyperlink ref="S145" location="'Действия по смягчению'!A1" display="► ВПЕРЕД"/>
    <hyperlink ref="S1" location="'Главная страница'!A1" display="▲ ГЛАВНАЯ СТРАНИЦА"/>
  </hyperlinks>
  <printOptions horizontalCentered="1"/>
  <pageMargins left="0.59055118110236227" right="0.59055118110236227" top="0.59055118110236227" bottom="0.59055118110236227" header="0.51181102362204722" footer="0.51181102362204722"/>
  <pageSetup paperSize="8" scale="82" fitToHeight="0" orientation="landscape" horizontalDpi="300" verticalDpi="300" r:id="rId1"/>
  <headerFooter alignWithMargins="0"/>
  <rowBreaks count="2" manualBreakCount="2">
    <brk id="52" max="19" man="1"/>
    <brk id="91"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146881" r:id="rId4" name="Check Box 1">
              <controlPr defaultSize="0" autoFill="0" autoLine="0" autoPict="0">
                <anchor moveWithCells="1">
                  <from>
                    <xdr:col>3</xdr:col>
                    <xdr:colOff>333375</xdr:colOff>
                    <xdr:row>14</xdr:row>
                    <xdr:rowOff>0</xdr:rowOff>
                  </from>
                  <to>
                    <xdr:col>3</xdr:col>
                    <xdr:colOff>638175</xdr:colOff>
                    <xdr:row>14</xdr:row>
                    <xdr:rowOff>219075</xdr:rowOff>
                  </to>
                </anchor>
              </controlPr>
            </control>
          </mc:Choice>
        </mc:AlternateContent>
        <mc:AlternateContent xmlns:mc="http://schemas.openxmlformats.org/markup-compatibility/2006">
          <mc:Choice Requires="x14">
            <control shapeId="1146882" r:id="rId5" name="Check Box 2">
              <controlPr defaultSize="0" autoFill="0" autoLine="0" autoPict="0">
                <anchor moveWithCells="1">
                  <from>
                    <xdr:col>3</xdr:col>
                    <xdr:colOff>333375</xdr:colOff>
                    <xdr:row>15</xdr:row>
                    <xdr:rowOff>0</xdr:rowOff>
                  </from>
                  <to>
                    <xdr:col>3</xdr:col>
                    <xdr:colOff>638175</xdr:colOff>
                    <xdr:row>15</xdr:row>
                    <xdr:rowOff>219075</xdr:rowOff>
                  </to>
                </anchor>
              </controlPr>
            </control>
          </mc:Choice>
        </mc:AlternateContent>
        <mc:AlternateContent xmlns:mc="http://schemas.openxmlformats.org/markup-compatibility/2006">
          <mc:Choice Requires="x14">
            <control shapeId="1146883" r:id="rId6" name="Check Box 3">
              <controlPr defaultSize="0" autoFill="0" autoLine="0" autoPict="0">
                <anchor moveWithCells="1">
                  <from>
                    <xdr:col>3</xdr:col>
                    <xdr:colOff>333375</xdr:colOff>
                    <xdr:row>18</xdr:row>
                    <xdr:rowOff>0</xdr:rowOff>
                  </from>
                  <to>
                    <xdr:col>3</xdr:col>
                    <xdr:colOff>638175</xdr:colOff>
                    <xdr:row>18</xdr:row>
                    <xdr:rowOff>219075</xdr:rowOff>
                  </to>
                </anchor>
              </controlPr>
            </control>
          </mc:Choice>
        </mc:AlternateContent>
        <mc:AlternateContent xmlns:mc="http://schemas.openxmlformats.org/markup-compatibility/2006">
          <mc:Choice Requires="x14">
            <control shapeId="1146884" r:id="rId7" name="Check Box 4">
              <controlPr defaultSize="0" autoFill="0" autoLine="0" autoPict="0">
                <anchor moveWithCells="1">
                  <from>
                    <xdr:col>3</xdr:col>
                    <xdr:colOff>333375</xdr:colOff>
                    <xdr:row>19</xdr:row>
                    <xdr:rowOff>0</xdr:rowOff>
                  </from>
                  <to>
                    <xdr:col>3</xdr:col>
                    <xdr:colOff>638175</xdr:colOff>
                    <xdr:row>19</xdr:row>
                    <xdr:rowOff>219075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7B42A"/>
    <pageSetUpPr autoPageBreaks="0" fitToPage="1"/>
  </sheetPr>
  <dimension ref="A1:DP121"/>
  <sheetViews>
    <sheetView showGridLines="0" zoomScale="90" zoomScaleNormal="90" zoomScaleSheetLayoutView="20" zoomScalePageLayoutView="50" workbookViewId="0">
      <pane ySplit="5" topLeftCell="A36" activePane="bottomLeft" state="frozen"/>
      <selection sqref="A1:V51"/>
      <selection pane="bottomLeft" activeCell="B8" sqref="B8"/>
    </sheetView>
  </sheetViews>
  <sheetFormatPr defaultColWidth="10" defaultRowHeight="17.25" customHeight="1" x14ac:dyDescent="0.2"/>
  <cols>
    <col min="1" max="1" width="2.875" style="474" customWidth="1"/>
    <col min="2" max="2" width="77.5" style="474" customWidth="1"/>
    <col min="3" max="3" width="6.625" style="474" customWidth="1"/>
    <col min="4" max="4" width="1.5" style="474" customWidth="1"/>
    <col min="5" max="5" width="21.125" style="474" customWidth="1"/>
    <col min="6" max="6" width="5.5" style="474" customWidth="1"/>
    <col min="7" max="7" width="20.375" style="474" customWidth="1"/>
    <col min="8" max="8" width="24.875" style="474" customWidth="1"/>
    <col min="9" max="9" width="17.125" style="474" customWidth="1"/>
    <col min="10" max="10" width="8.75" style="474" customWidth="1"/>
    <col min="11" max="11" width="10.75" style="474" customWidth="1"/>
    <col min="12" max="13" width="2" style="474" customWidth="1"/>
    <col min="14" max="14" width="16.125" style="474" customWidth="1"/>
    <col min="15" max="16" width="2" style="474" customWidth="1"/>
    <col min="17" max="17" width="14.125" style="474" customWidth="1"/>
    <col min="18" max="18" width="1.625" style="474" customWidth="1"/>
    <col min="19" max="19" width="2" style="474" customWidth="1"/>
    <col min="20" max="20" width="14.125" style="474" customWidth="1"/>
    <col min="21" max="21" width="2" style="474" customWidth="1"/>
    <col min="22" max="22" width="11.5" style="474" customWidth="1"/>
    <col min="23" max="23" width="14.375" style="474" customWidth="1"/>
    <col min="24" max="24" width="11.5" style="474" customWidth="1"/>
    <col min="25" max="25" width="2" style="474" customWidth="1"/>
    <col min="26" max="26" width="11.5" style="474" customWidth="1"/>
    <col min="27" max="27" width="14.375" style="474" customWidth="1"/>
    <col min="28" max="28" width="11.5" style="474" customWidth="1"/>
    <col min="29" max="29" width="2" style="474" customWidth="1"/>
    <col min="30" max="30" width="11.5" style="474" customWidth="1"/>
    <col min="31" max="31" width="15" style="474" customWidth="1"/>
    <col min="32" max="32" width="11.5" style="474" customWidth="1"/>
    <col min="33" max="33" width="1.875" style="474" customWidth="1"/>
    <col min="34" max="34" width="13.625" style="493" customWidth="1"/>
    <col min="35" max="35" width="1.875" style="474" customWidth="1"/>
    <col min="36" max="36" width="15.625" style="474" customWidth="1"/>
    <col min="37" max="37" width="10" style="474"/>
    <col min="38" max="38" width="12.375" style="474" customWidth="1"/>
    <col min="39" max="39" width="11.375" style="474" customWidth="1"/>
    <col min="40" max="16384" width="10" style="474"/>
  </cols>
  <sheetData>
    <row r="1" spans="1:38" s="449" customFormat="1" ht="54.75" customHeight="1" x14ac:dyDescent="0.2">
      <c r="A1" s="1398" t="s">
        <v>593</v>
      </c>
      <c r="B1" s="1398"/>
      <c r="C1" s="1398"/>
      <c r="D1" s="1398"/>
      <c r="E1" s="1398"/>
      <c r="F1" s="1398"/>
      <c r="G1" s="1398"/>
      <c r="H1" s="1398"/>
      <c r="I1" s="1398"/>
      <c r="J1" s="1398"/>
      <c r="K1" s="1398"/>
      <c r="L1" s="1398"/>
      <c r="M1" s="1398"/>
      <c r="N1" s="1398"/>
      <c r="O1" s="1398"/>
      <c r="P1" s="1398"/>
      <c r="Q1" s="1398"/>
      <c r="R1" s="1398"/>
      <c r="S1" s="1398"/>
      <c r="T1" s="1398"/>
      <c r="U1" s="1398"/>
      <c r="V1" s="1398"/>
      <c r="W1" s="1398"/>
      <c r="X1" s="1398"/>
      <c r="Y1" s="448"/>
      <c r="Z1" s="448"/>
      <c r="AA1" s="448"/>
      <c r="AB1" s="448"/>
      <c r="AC1" s="448"/>
      <c r="AD1" s="448"/>
      <c r="AE1" s="448"/>
      <c r="AF1" s="448"/>
      <c r="AG1" s="448"/>
      <c r="AH1" s="332"/>
      <c r="AI1" s="332"/>
      <c r="AJ1" s="1496" t="s">
        <v>1070</v>
      </c>
      <c r="AK1" s="1496"/>
      <c r="AL1" s="1496"/>
    </row>
    <row r="2" spans="1:38" s="229" customFormat="1" ht="3.6" customHeight="1" x14ac:dyDescent="0.2">
      <c r="A2" s="227"/>
      <c r="B2" s="227"/>
      <c r="C2" s="227"/>
      <c r="D2" s="228"/>
      <c r="E2" s="228"/>
      <c r="F2" s="228"/>
      <c r="G2" s="228"/>
      <c r="H2" s="228"/>
      <c r="I2" s="228"/>
      <c r="J2" s="228"/>
      <c r="K2" s="228"/>
      <c r="L2" s="228"/>
      <c r="M2" s="228"/>
      <c r="N2" s="228"/>
      <c r="O2" s="228"/>
      <c r="P2" s="228"/>
      <c r="Q2" s="228"/>
      <c r="R2" s="228"/>
      <c r="S2" s="228"/>
      <c r="T2" s="228"/>
      <c r="U2" s="228"/>
    </row>
    <row r="3" spans="1:38" s="232" customFormat="1" ht="6.75" customHeight="1" x14ac:dyDescent="0.2">
      <c r="A3" s="230"/>
      <c r="B3" s="230"/>
      <c r="C3" s="230"/>
      <c r="D3" s="231"/>
      <c r="E3" s="231"/>
      <c r="F3" s="231"/>
      <c r="G3" s="231"/>
      <c r="H3" s="231"/>
      <c r="I3" s="231"/>
      <c r="J3" s="231"/>
      <c r="K3" s="231"/>
      <c r="L3" s="231"/>
      <c r="M3" s="231"/>
      <c r="N3" s="231"/>
      <c r="O3" s="231"/>
      <c r="P3" s="231"/>
      <c r="Q3" s="231"/>
      <c r="R3" s="231"/>
      <c r="S3" s="231"/>
      <c r="T3" s="231"/>
      <c r="U3" s="231"/>
    </row>
    <row r="4" spans="1:38" s="235" customFormat="1" ht="5.25" customHeight="1" x14ac:dyDescent="0.2">
      <c r="A4" s="233"/>
      <c r="B4" s="233"/>
      <c r="C4" s="233"/>
      <c r="D4" s="234"/>
      <c r="E4" s="234"/>
      <c r="F4" s="234"/>
      <c r="G4" s="234"/>
      <c r="H4" s="234"/>
      <c r="I4" s="234"/>
      <c r="J4" s="234"/>
      <c r="K4" s="234"/>
      <c r="L4" s="234"/>
      <c r="M4" s="234"/>
      <c r="N4" s="234"/>
      <c r="O4" s="234"/>
      <c r="P4" s="234"/>
      <c r="Q4" s="234"/>
      <c r="R4" s="234"/>
      <c r="S4" s="234"/>
      <c r="T4" s="234"/>
      <c r="U4" s="234"/>
    </row>
    <row r="5" spans="1:38" s="238" customFormat="1" ht="3.75" customHeight="1" x14ac:dyDescent="0.2">
      <c r="A5" s="236"/>
      <c r="B5" s="237"/>
      <c r="C5" s="237"/>
      <c r="D5" s="237"/>
      <c r="E5" s="237"/>
      <c r="F5" s="237"/>
      <c r="G5" s="237"/>
      <c r="H5" s="237"/>
      <c r="I5" s="237"/>
      <c r="J5" s="237"/>
      <c r="K5" s="237"/>
      <c r="L5" s="237"/>
      <c r="M5" s="237"/>
      <c r="N5" s="237"/>
      <c r="O5" s="237"/>
      <c r="P5" s="237"/>
      <c r="Q5" s="237"/>
      <c r="R5" s="237"/>
      <c r="S5" s="237"/>
    </row>
    <row r="6" spans="1:38" s="451" customFormat="1" ht="21" customHeight="1" x14ac:dyDescent="0.2">
      <c r="A6" s="240" t="s">
        <v>594</v>
      </c>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866"/>
      <c r="AK6" s="450"/>
    </row>
    <row r="7" spans="1:38" s="366" customFormat="1" ht="18" customHeight="1" x14ac:dyDescent="0.2">
      <c r="A7" s="248"/>
      <c r="B7" s="248"/>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342"/>
      <c r="AI7" s="248"/>
      <c r="AJ7" s="867"/>
    </row>
    <row r="8" spans="1:38" s="366" customFormat="1" ht="18" customHeight="1" x14ac:dyDescent="0.2">
      <c r="A8" s="251" t="s">
        <v>53</v>
      </c>
      <c r="B8" s="248" t="s">
        <v>595</v>
      </c>
      <c r="C8" s="1602"/>
      <c r="D8" s="1603"/>
      <c r="E8" s="1603"/>
      <c r="F8" s="1603"/>
      <c r="G8" s="1603"/>
      <c r="H8" s="1604"/>
      <c r="I8" s="452"/>
      <c r="J8" s="453"/>
      <c r="K8" s="453"/>
      <c r="L8" s="453"/>
      <c r="M8" s="453"/>
      <c r="N8" s="453"/>
      <c r="O8" s="453"/>
      <c r="P8" s="453"/>
      <c r="Q8" s="453"/>
      <c r="R8" s="453"/>
      <c r="S8" s="453"/>
      <c r="T8" s="453"/>
      <c r="U8" s="453"/>
      <c r="V8" s="453"/>
      <c r="W8" s="453"/>
      <c r="X8" s="453"/>
      <c r="Y8" s="453"/>
      <c r="Z8" s="453"/>
      <c r="AA8" s="453"/>
      <c r="AB8" s="453"/>
      <c r="AC8" s="453"/>
      <c r="AD8" s="453"/>
      <c r="AE8" s="453"/>
      <c r="AF8" s="453"/>
      <c r="AG8" s="453"/>
      <c r="AH8" s="454"/>
      <c r="AI8" s="248"/>
      <c r="AJ8" s="867"/>
    </row>
    <row r="9" spans="1:38" s="366" customFormat="1" ht="18" customHeight="1" x14ac:dyDescent="0.2">
      <c r="A9" s="251"/>
      <c r="B9" s="248"/>
      <c r="C9" s="453"/>
      <c r="D9" s="452"/>
      <c r="E9" s="452"/>
      <c r="F9" s="452"/>
      <c r="G9" s="452"/>
      <c r="H9" s="452"/>
      <c r="I9" s="452"/>
      <c r="J9" s="452"/>
      <c r="K9" s="452"/>
      <c r="L9" s="452"/>
      <c r="M9" s="452"/>
      <c r="N9" s="452"/>
      <c r="O9" s="452"/>
      <c r="P9" s="452"/>
      <c r="Q9" s="452"/>
      <c r="R9" s="452"/>
      <c r="S9" s="452"/>
      <c r="T9" s="452"/>
      <c r="U9" s="452"/>
      <c r="V9" s="453"/>
      <c r="W9" s="453"/>
      <c r="X9" s="453"/>
      <c r="Y9" s="453"/>
      <c r="Z9" s="453"/>
      <c r="AA9" s="453"/>
      <c r="AB9" s="453"/>
      <c r="AC9" s="453"/>
      <c r="AD9" s="453"/>
      <c r="AE9" s="453"/>
      <c r="AF9" s="453"/>
      <c r="AG9" s="453"/>
      <c r="AH9" s="454"/>
      <c r="AI9" s="248"/>
      <c r="AJ9" s="867"/>
    </row>
    <row r="10" spans="1:38" s="371" customFormat="1" ht="18" customHeight="1" x14ac:dyDescent="0.2">
      <c r="A10" s="340"/>
      <c r="B10" s="253"/>
      <c r="C10" s="426"/>
      <c r="D10" s="455"/>
      <c r="E10" s="455"/>
      <c r="F10" s="455"/>
      <c r="G10" s="455"/>
      <c r="H10" s="455"/>
      <c r="I10" s="455"/>
      <c r="J10" s="455"/>
      <c r="K10" s="455"/>
      <c r="L10" s="455"/>
      <c r="M10" s="455"/>
      <c r="N10" s="455"/>
      <c r="O10" s="455"/>
      <c r="P10" s="455"/>
      <c r="Q10" s="455"/>
      <c r="R10" s="455"/>
      <c r="S10" s="455"/>
      <c r="T10" s="455"/>
      <c r="U10" s="455"/>
      <c r="V10" s="426"/>
      <c r="W10" s="426"/>
      <c r="X10" s="426"/>
      <c r="Y10" s="426"/>
      <c r="Z10" s="426"/>
      <c r="AA10" s="426"/>
      <c r="AB10" s="426"/>
      <c r="AC10" s="426"/>
      <c r="AD10" s="426"/>
      <c r="AE10" s="426"/>
      <c r="AF10" s="426"/>
      <c r="AG10" s="426"/>
      <c r="AH10" s="456"/>
      <c r="AI10" s="253"/>
      <c r="AJ10" s="264"/>
    </row>
    <row r="11" spans="1:38" s="371" customFormat="1" ht="18" customHeight="1" x14ac:dyDescent="0.2">
      <c r="A11" s="340" t="s">
        <v>54</v>
      </c>
      <c r="B11" s="457" t="s">
        <v>596</v>
      </c>
      <c r="C11" s="459"/>
      <c r="D11" s="455"/>
      <c r="E11" s="458"/>
      <c r="F11" s="455"/>
      <c r="G11" s="459"/>
      <c r="H11" s="455"/>
      <c r="I11" s="455"/>
      <c r="J11" s="455"/>
      <c r="K11" s="455"/>
      <c r="L11" s="455"/>
      <c r="M11" s="455"/>
      <c r="N11" s="455"/>
      <c r="O11" s="455"/>
      <c r="P11" s="455"/>
      <c r="Q11" s="455"/>
      <c r="R11" s="455"/>
      <c r="S11" s="455"/>
      <c r="T11" s="455"/>
      <c r="U11" s="455"/>
      <c r="V11" s="426"/>
      <c r="W11" s="426"/>
      <c r="X11" s="426"/>
      <c r="Y11" s="426"/>
      <c r="Z11" s="426"/>
      <c r="AA11" s="426"/>
      <c r="AB11" s="426"/>
      <c r="AC11" s="426"/>
      <c r="AD11" s="426"/>
      <c r="AE11" s="426"/>
      <c r="AF11" s="426"/>
      <c r="AG11" s="426"/>
      <c r="AH11" s="456"/>
      <c r="AI11" s="253"/>
      <c r="AJ11" s="264"/>
    </row>
    <row r="12" spans="1:38" s="371" customFormat="1" ht="18" customHeight="1" x14ac:dyDescent="0.2">
      <c r="A12" s="340"/>
      <c r="B12" s="253"/>
      <c r="C12" s="426"/>
      <c r="D12" s="455"/>
      <c r="E12" s="455"/>
      <c r="F12" s="455"/>
      <c r="G12" s="455"/>
      <c r="H12" s="455"/>
      <c r="I12" s="455"/>
      <c r="J12" s="455"/>
      <c r="K12" s="455"/>
      <c r="L12" s="455"/>
      <c r="M12" s="455"/>
      <c r="N12" s="455"/>
      <c r="O12" s="455"/>
      <c r="P12" s="455"/>
      <c r="Q12" s="455"/>
      <c r="R12" s="455"/>
      <c r="S12" s="455"/>
      <c r="T12" s="455"/>
      <c r="U12" s="455"/>
      <c r="V12" s="426"/>
      <c r="W12" s="426"/>
      <c r="X12" s="426"/>
      <c r="Y12" s="426"/>
      <c r="Z12" s="426"/>
      <c r="AA12" s="426"/>
      <c r="AB12" s="426"/>
      <c r="AC12" s="426"/>
      <c r="AD12" s="426"/>
      <c r="AE12" s="426"/>
      <c r="AF12" s="426"/>
      <c r="AG12" s="426"/>
      <c r="AH12" s="456"/>
      <c r="AI12" s="253"/>
      <c r="AJ12" s="264"/>
    </row>
    <row r="13" spans="1:38" s="366" customFormat="1" ht="18" customHeight="1" x14ac:dyDescent="0.2">
      <c r="A13" s="251"/>
      <c r="B13" s="248"/>
      <c r="C13" s="453"/>
      <c r="D13" s="460"/>
      <c r="E13" s="460"/>
      <c r="F13" s="460"/>
      <c r="G13" s="460"/>
      <c r="H13" s="453"/>
      <c r="I13" s="453"/>
      <c r="J13" s="453"/>
      <c r="K13" s="453"/>
      <c r="L13" s="453"/>
      <c r="M13" s="453"/>
      <c r="N13" s="453"/>
      <c r="O13" s="453"/>
      <c r="P13" s="453"/>
      <c r="Q13" s="453"/>
      <c r="R13" s="453"/>
      <c r="S13" s="453"/>
      <c r="T13" s="453"/>
      <c r="U13" s="453"/>
      <c r="V13" s="453"/>
      <c r="W13" s="453"/>
      <c r="X13" s="453"/>
      <c r="Y13" s="453"/>
      <c r="Z13" s="453"/>
      <c r="AA13" s="453"/>
      <c r="AB13" s="453"/>
      <c r="AC13" s="453"/>
      <c r="AD13" s="453"/>
      <c r="AE13" s="453"/>
      <c r="AF13" s="453"/>
      <c r="AG13" s="453"/>
      <c r="AH13" s="454"/>
      <c r="AI13" s="248"/>
      <c r="AJ13" s="867"/>
    </row>
    <row r="14" spans="1:38" s="366" customFormat="1" ht="18" customHeight="1" x14ac:dyDescent="0.2">
      <c r="A14" s="251" t="s">
        <v>110</v>
      </c>
      <c r="B14" s="461" t="s">
        <v>597</v>
      </c>
      <c r="C14" s="1602"/>
      <c r="D14" s="1603"/>
      <c r="E14" s="1603"/>
      <c r="F14" s="1603"/>
      <c r="G14" s="1603"/>
      <c r="H14" s="1604"/>
      <c r="I14" s="452"/>
      <c r="J14" s="452"/>
      <c r="K14" s="452"/>
      <c r="L14" s="452"/>
      <c r="M14" s="452"/>
      <c r="N14" s="452"/>
      <c r="O14" s="452"/>
      <c r="P14" s="452"/>
      <c r="Q14" s="452"/>
      <c r="R14" s="452"/>
      <c r="S14" s="452"/>
      <c r="T14" s="452"/>
      <c r="U14" s="452"/>
      <c r="V14" s="453"/>
      <c r="W14" s="453"/>
      <c r="X14" s="453"/>
      <c r="Y14" s="453"/>
      <c r="Z14" s="453"/>
      <c r="AA14" s="453"/>
      <c r="AB14" s="453"/>
      <c r="AC14" s="453"/>
      <c r="AD14" s="453"/>
      <c r="AE14" s="453"/>
      <c r="AF14" s="453"/>
      <c r="AG14" s="453"/>
      <c r="AH14" s="454"/>
      <c r="AI14" s="248"/>
      <c r="AJ14" s="867"/>
    </row>
    <row r="15" spans="1:38" s="366" customFormat="1" ht="18" customHeight="1" x14ac:dyDescent="0.2">
      <c r="A15" s="251"/>
      <c r="B15" s="248"/>
      <c r="C15" s="460"/>
      <c r="D15" s="452"/>
      <c r="E15" s="452"/>
      <c r="F15" s="452"/>
      <c r="G15" s="452"/>
      <c r="H15" s="452"/>
      <c r="I15" s="452"/>
      <c r="J15" s="452"/>
      <c r="K15" s="452"/>
      <c r="L15" s="452"/>
      <c r="M15" s="452"/>
      <c r="N15" s="452"/>
      <c r="O15" s="452"/>
      <c r="P15" s="452"/>
      <c r="Q15" s="452"/>
      <c r="R15" s="452"/>
      <c r="S15" s="452"/>
      <c r="T15" s="452"/>
      <c r="U15" s="452"/>
      <c r="V15" s="453"/>
      <c r="W15" s="453"/>
      <c r="X15" s="453"/>
      <c r="Y15" s="453"/>
      <c r="Z15" s="453"/>
      <c r="AA15" s="453"/>
      <c r="AB15" s="453"/>
      <c r="AC15" s="453"/>
      <c r="AD15" s="453"/>
      <c r="AE15" s="453"/>
      <c r="AF15" s="453"/>
      <c r="AG15" s="453"/>
      <c r="AH15" s="454"/>
      <c r="AI15" s="248"/>
      <c r="AJ15" s="867"/>
    </row>
    <row r="16" spans="1:38" s="371" customFormat="1" ht="18" customHeight="1" x14ac:dyDescent="0.2">
      <c r="A16" s="253"/>
      <c r="B16" s="462"/>
      <c r="C16" s="463"/>
      <c r="D16" s="455"/>
      <c r="E16" s="455"/>
      <c r="F16" s="455"/>
      <c r="G16" s="455"/>
      <c r="H16" s="455"/>
      <c r="I16" s="455"/>
      <c r="J16" s="455"/>
      <c r="K16" s="455"/>
      <c r="L16" s="455"/>
      <c r="M16" s="455"/>
      <c r="N16" s="455"/>
      <c r="O16" s="455"/>
      <c r="P16" s="455"/>
      <c r="Q16" s="455"/>
      <c r="R16" s="455"/>
      <c r="S16" s="455"/>
      <c r="T16" s="455"/>
      <c r="U16" s="455"/>
      <c r="V16" s="426"/>
      <c r="W16" s="426"/>
      <c r="X16" s="426"/>
      <c r="Y16" s="426"/>
      <c r="Z16" s="426"/>
      <c r="AA16" s="426"/>
      <c r="AB16" s="426"/>
      <c r="AC16" s="426"/>
      <c r="AD16" s="426"/>
      <c r="AE16" s="426"/>
      <c r="AF16" s="426"/>
      <c r="AG16" s="426"/>
      <c r="AH16" s="456"/>
      <c r="AI16" s="253"/>
      <c r="AJ16" s="264"/>
    </row>
    <row r="17" spans="1:36" s="371" customFormat="1" ht="18" customHeight="1" x14ac:dyDescent="0.2">
      <c r="A17" s="340" t="s">
        <v>111</v>
      </c>
      <c r="B17" s="417" t="s">
        <v>598</v>
      </c>
      <c r="C17" s="1605"/>
      <c r="D17" s="1606"/>
      <c r="E17" s="1606"/>
      <c r="F17" s="1606"/>
      <c r="G17" s="1606"/>
      <c r="H17" s="1607"/>
      <c r="I17" s="455"/>
      <c r="J17" s="455"/>
      <c r="K17" s="455"/>
      <c r="L17" s="455"/>
      <c r="M17" s="455"/>
      <c r="N17" s="455"/>
      <c r="O17" s="455"/>
      <c r="P17" s="455"/>
      <c r="Q17" s="455"/>
      <c r="R17" s="455"/>
      <c r="S17" s="455"/>
      <c r="T17" s="455"/>
      <c r="U17" s="455"/>
      <c r="V17" s="426"/>
      <c r="W17" s="426"/>
      <c r="X17" s="426"/>
      <c r="Y17" s="426"/>
      <c r="Z17" s="426"/>
      <c r="AA17" s="426"/>
      <c r="AB17" s="426"/>
      <c r="AC17" s="426"/>
      <c r="AD17" s="426"/>
      <c r="AE17" s="426"/>
      <c r="AF17" s="426"/>
      <c r="AG17" s="426"/>
      <c r="AH17" s="456"/>
      <c r="AI17" s="253"/>
      <c r="AJ17" s="264"/>
    </row>
    <row r="18" spans="1:36" s="371" customFormat="1" ht="18" customHeight="1" x14ac:dyDescent="0.2">
      <c r="A18" s="464"/>
      <c r="B18" s="462"/>
      <c r="C18" s="463"/>
      <c r="D18" s="455"/>
      <c r="E18" s="455"/>
      <c r="F18" s="455"/>
      <c r="G18" s="455"/>
      <c r="H18" s="455"/>
      <c r="I18" s="455"/>
      <c r="J18" s="455"/>
      <c r="K18" s="455"/>
      <c r="L18" s="455"/>
      <c r="M18" s="455"/>
      <c r="N18" s="455"/>
      <c r="O18" s="455"/>
      <c r="P18" s="455"/>
      <c r="Q18" s="455"/>
      <c r="R18" s="455"/>
      <c r="S18" s="455"/>
      <c r="T18" s="455"/>
      <c r="U18" s="455"/>
      <c r="V18" s="426"/>
      <c r="W18" s="426"/>
      <c r="X18" s="426"/>
      <c r="Y18" s="426"/>
      <c r="Z18" s="426"/>
      <c r="AA18" s="426"/>
      <c r="AB18" s="426"/>
      <c r="AC18" s="426"/>
      <c r="AD18" s="426"/>
      <c r="AE18" s="426"/>
      <c r="AF18" s="426"/>
      <c r="AG18" s="426"/>
      <c r="AH18" s="456"/>
      <c r="AI18" s="253"/>
      <c r="AJ18" s="264"/>
    </row>
    <row r="19" spans="1:36" s="366" customFormat="1" ht="11.1" customHeight="1" x14ac:dyDescent="0.2">
      <c r="A19" s="465"/>
      <c r="B19" s="412"/>
      <c r="C19" s="460"/>
      <c r="D19" s="452"/>
      <c r="E19" s="452"/>
      <c r="F19" s="452"/>
      <c r="G19" s="452"/>
      <c r="H19" s="452"/>
      <c r="I19" s="452"/>
      <c r="J19" s="452"/>
      <c r="K19" s="452"/>
      <c r="L19" s="452"/>
      <c r="M19" s="452"/>
      <c r="N19" s="452"/>
      <c r="O19" s="452"/>
      <c r="P19" s="452"/>
      <c r="Q19" s="452"/>
      <c r="R19" s="452"/>
      <c r="S19" s="452"/>
      <c r="T19" s="452"/>
      <c r="U19" s="452"/>
      <c r="V19" s="453"/>
      <c r="W19" s="453"/>
      <c r="X19" s="453"/>
      <c r="Y19" s="453"/>
      <c r="Z19" s="453"/>
      <c r="AA19" s="453"/>
      <c r="AB19" s="453"/>
      <c r="AC19" s="453"/>
      <c r="AD19" s="453"/>
      <c r="AE19" s="453"/>
      <c r="AF19" s="453"/>
      <c r="AG19" s="453"/>
      <c r="AH19" s="454"/>
      <c r="AI19" s="248"/>
      <c r="AJ19" s="867"/>
    </row>
    <row r="20" spans="1:36" s="366" customFormat="1" ht="18" customHeight="1" x14ac:dyDescent="0.2">
      <c r="C20" s="460"/>
      <c r="D20" s="452"/>
      <c r="E20" s="452"/>
      <c r="F20" s="452"/>
      <c r="G20" s="1211" t="s">
        <v>603</v>
      </c>
      <c r="H20" s="452"/>
      <c r="I20" s="1211" t="s">
        <v>479</v>
      </c>
      <c r="J20" s="1601" t="s">
        <v>481</v>
      </c>
      <c r="K20" s="1601"/>
      <c r="L20" s="1601"/>
      <c r="M20" s="1601" t="s">
        <v>480</v>
      </c>
      <c r="N20" s="1601"/>
      <c r="O20" s="1601" t="s">
        <v>525</v>
      </c>
      <c r="P20" s="1601"/>
      <c r="Q20" s="1601"/>
      <c r="R20" s="1601" t="s">
        <v>482</v>
      </c>
      <c r="S20" s="1601"/>
      <c r="T20" s="1601"/>
      <c r="U20" s="1601" t="s">
        <v>604</v>
      </c>
      <c r="V20" s="1601"/>
      <c r="W20" s="453"/>
      <c r="X20" s="453"/>
      <c r="Y20" s="453"/>
      <c r="Z20" s="453"/>
      <c r="AA20" s="453"/>
      <c r="AB20" s="453"/>
      <c r="AC20" s="453"/>
      <c r="AD20" s="453"/>
      <c r="AE20" s="453"/>
      <c r="AF20" s="453"/>
      <c r="AG20" s="453"/>
      <c r="AH20" s="454"/>
      <c r="AI20" s="248"/>
      <c r="AJ20" s="867"/>
    </row>
    <row r="21" spans="1:36" s="366" customFormat="1" ht="18" customHeight="1" x14ac:dyDescent="0.2">
      <c r="A21" s="251" t="s">
        <v>106</v>
      </c>
      <c r="B21" s="470" t="s">
        <v>599</v>
      </c>
      <c r="C21" s="1208" t="s">
        <v>602</v>
      </c>
      <c r="D21" s="1209"/>
      <c r="E21" s="1209"/>
      <c r="F21" s="1210"/>
      <c r="G21" s="840">
        <f>SUM(I21:V21)</f>
        <v>0</v>
      </c>
      <c r="I21" s="840"/>
      <c r="J21" s="1581"/>
      <c r="K21" s="1581"/>
      <c r="L21" s="1581"/>
      <c r="M21" s="1581"/>
      <c r="N21" s="1581"/>
      <c r="O21" s="1581"/>
      <c r="P21" s="1581"/>
      <c r="Q21" s="1581"/>
      <c r="R21" s="1581"/>
      <c r="S21" s="1581"/>
      <c r="T21" s="1581"/>
      <c r="U21" s="1581"/>
      <c r="V21" s="1582"/>
      <c r="W21" s="453"/>
      <c r="X21" s="453"/>
      <c r="Y21" s="453"/>
      <c r="Z21" s="453"/>
      <c r="AA21" s="453"/>
      <c r="AB21" s="453"/>
      <c r="AC21" s="453"/>
      <c r="AD21" s="453"/>
      <c r="AE21" s="453"/>
      <c r="AF21" s="453"/>
      <c r="AG21" s="453"/>
      <c r="AH21" s="454"/>
      <c r="AI21" s="248"/>
      <c r="AJ21" s="867"/>
    </row>
    <row r="22" spans="1:36" s="366" customFormat="1" ht="18" customHeight="1" x14ac:dyDescent="0.2">
      <c r="A22" s="465"/>
      <c r="B22" s="412"/>
      <c r="C22" s="1208" t="s">
        <v>601</v>
      </c>
      <c r="D22" s="1209"/>
      <c r="E22" s="1209"/>
      <c r="F22" s="1210"/>
      <c r="G22" s="1024">
        <f>SUM(I22:V22)</f>
        <v>0</v>
      </c>
      <c r="I22" s="840"/>
      <c r="J22" s="1581"/>
      <c r="K22" s="1581"/>
      <c r="L22" s="1581"/>
      <c r="M22" s="1581"/>
      <c r="N22" s="1581"/>
      <c r="O22" s="1581"/>
      <c r="P22" s="1581"/>
      <c r="Q22" s="1581"/>
      <c r="R22" s="1581"/>
      <c r="S22" s="1581"/>
      <c r="T22" s="1581"/>
      <c r="U22" s="1581"/>
      <c r="V22" s="1582"/>
      <c r="W22" s="453"/>
      <c r="X22" s="453"/>
      <c r="Y22" s="453"/>
      <c r="Z22" s="453"/>
      <c r="AA22" s="453"/>
      <c r="AB22" s="453"/>
      <c r="AC22" s="453"/>
      <c r="AD22" s="453"/>
      <c r="AE22" s="453"/>
      <c r="AF22" s="453"/>
      <c r="AG22" s="453"/>
      <c r="AH22" s="454"/>
      <c r="AI22" s="248"/>
      <c r="AJ22" s="867"/>
    </row>
    <row r="23" spans="1:36" s="366" customFormat="1" ht="9.75" customHeight="1" x14ac:dyDescent="0.2">
      <c r="A23" s="465"/>
      <c r="B23" s="412"/>
      <c r="C23" s="461"/>
      <c r="D23" s="466"/>
      <c r="E23" s="466"/>
      <c r="F23" s="467"/>
      <c r="G23" s="452"/>
      <c r="H23" s="460"/>
      <c r="I23" s="452"/>
      <c r="J23" s="452"/>
      <c r="K23" s="452"/>
      <c r="L23" s="452"/>
      <c r="M23" s="452"/>
      <c r="N23" s="452"/>
      <c r="O23" s="452"/>
      <c r="P23" s="452"/>
      <c r="Q23" s="452"/>
      <c r="R23" s="452"/>
      <c r="S23" s="452"/>
      <c r="T23" s="452"/>
      <c r="U23" s="452"/>
      <c r="V23" s="453"/>
      <c r="W23" s="453"/>
      <c r="X23" s="453"/>
      <c r="Y23" s="453"/>
      <c r="Z23" s="453"/>
      <c r="AA23" s="453"/>
      <c r="AB23" s="453"/>
      <c r="AC23" s="453"/>
      <c r="AD23" s="453"/>
      <c r="AE23" s="453"/>
      <c r="AF23" s="453"/>
      <c r="AG23" s="453"/>
      <c r="AH23" s="454"/>
      <c r="AI23" s="248"/>
      <c r="AJ23" s="867"/>
    </row>
    <row r="24" spans="1:36" s="366" customFormat="1" ht="18" customHeight="1" x14ac:dyDescent="0.2">
      <c r="A24" s="465"/>
      <c r="B24" s="412"/>
      <c r="C24" s="461"/>
      <c r="D24" s="466"/>
      <c r="E24" s="466"/>
      <c r="F24" s="467"/>
      <c r="G24" s="452"/>
      <c r="H24" s="460"/>
      <c r="I24" s="1211" t="s">
        <v>479</v>
      </c>
      <c r="J24" s="1601" t="s">
        <v>481</v>
      </c>
      <c r="K24" s="1601"/>
      <c r="L24" s="1601"/>
      <c r="M24" s="1601" t="s">
        <v>480</v>
      </c>
      <c r="N24" s="1601"/>
      <c r="O24" s="1601" t="s">
        <v>525</v>
      </c>
      <c r="P24" s="1601"/>
      <c r="Q24" s="1601"/>
      <c r="R24" s="1601" t="s">
        <v>482</v>
      </c>
      <c r="S24" s="1601"/>
      <c r="T24" s="1601"/>
      <c r="U24" s="1601" t="s">
        <v>604</v>
      </c>
      <c r="V24" s="1601"/>
      <c r="W24" s="453"/>
      <c r="X24" s="453"/>
      <c r="Y24" s="453"/>
      <c r="Z24" s="453"/>
      <c r="AA24" s="453"/>
      <c r="AB24" s="453"/>
      <c r="AC24" s="453"/>
      <c r="AD24" s="453"/>
      <c r="AE24" s="453"/>
      <c r="AF24" s="453"/>
      <c r="AG24" s="453"/>
      <c r="AH24" s="454"/>
      <c r="AI24" s="248"/>
      <c r="AJ24" s="867"/>
    </row>
    <row r="25" spans="1:36" s="366" customFormat="1" ht="18" customHeight="1" x14ac:dyDescent="0.2">
      <c r="A25" s="465"/>
      <c r="B25" s="470" t="s">
        <v>600</v>
      </c>
      <c r="C25" s="1208" t="s">
        <v>602</v>
      </c>
      <c r="D25" s="1209"/>
      <c r="E25" s="1209"/>
      <c r="F25" s="1210"/>
      <c r="G25" s="840">
        <f>SUM(I25:V25)</f>
        <v>0</v>
      </c>
      <c r="H25" s="460"/>
      <c r="I25" s="840"/>
      <c r="J25" s="1581"/>
      <c r="K25" s="1581"/>
      <c r="L25" s="1581"/>
      <c r="M25" s="1581"/>
      <c r="N25" s="1581"/>
      <c r="O25" s="1581"/>
      <c r="P25" s="1581"/>
      <c r="Q25" s="1581"/>
      <c r="R25" s="1581"/>
      <c r="S25" s="1581"/>
      <c r="T25" s="1581"/>
      <c r="U25" s="1581"/>
      <c r="V25" s="1582"/>
      <c r="W25" s="453"/>
      <c r="X25" s="453"/>
      <c r="Y25" s="453"/>
      <c r="Z25" s="453"/>
      <c r="AA25" s="453"/>
      <c r="AB25" s="453"/>
      <c r="AC25" s="453"/>
      <c r="AD25" s="453"/>
      <c r="AE25" s="453"/>
      <c r="AF25" s="453"/>
      <c r="AG25" s="453"/>
      <c r="AH25" s="454"/>
      <c r="AI25" s="248"/>
      <c r="AJ25" s="867"/>
    </row>
    <row r="26" spans="1:36" s="366" customFormat="1" ht="18" customHeight="1" x14ac:dyDescent="0.2">
      <c r="A26" s="465"/>
      <c r="B26" s="412"/>
      <c r="C26" s="1208" t="s">
        <v>601</v>
      </c>
      <c r="D26" s="1209"/>
      <c r="E26" s="1209"/>
      <c r="F26" s="1210"/>
      <c r="G26" s="1024">
        <f>SUM(I26:V26)</f>
        <v>0</v>
      </c>
      <c r="H26" s="460"/>
      <c r="I26" s="840"/>
      <c r="J26" s="1581"/>
      <c r="K26" s="1581"/>
      <c r="L26" s="1581"/>
      <c r="M26" s="1581"/>
      <c r="N26" s="1581"/>
      <c r="O26" s="1581"/>
      <c r="P26" s="1581"/>
      <c r="Q26" s="1581"/>
      <c r="R26" s="1581"/>
      <c r="S26" s="1581"/>
      <c r="T26" s="1581"/>
      <c r="U26" s="1581"/>
      <c r="V26" s="1582"/>
      <c r="W26" s="453"/>
      <c r="X26" s="453"/>
      <c r="Y26" s="453"/>
      <c r="Z26" s="453"/>
      <c r="AA26" s="453"/>
      <c r="AB26" s="453"/>
      <c r="AC26" s="453"/>
      <c r="AD26" s="453"/>
      <c r="AE26" s="453"/>
      <c r="AF26" s="453"/>
      <c r="AG26" s="453"/>
      <c r="AH26" s="454"/>
      <c r="AI26" s="248"/>
      <c r="AJ26" s="867"/>
    </row>
    <row r="27" spans="1:36" s="366" customFormat="1" ht="9.75" customHeight="1" x14ac:dyDescent="0.2">
      <c r="A27" s="465"/>
      <c r="B27" s="412"/>
      <c r="C27" s="461"/>
      <c r="D27" s="466"/>
      <c r="E27" s="466"/>
      <c r="F27" s="467"/>
      <c r="G27" s="452"/>
      <c r="H27" s="460"/>
      <c r="I27" s="452"/>
      <c r="J27" s="452"/>
      <c r="K27" s="452"/>
      <c r="L27" s="452"/>
      <c r="M27" s="452"/>
      <c r="N27" s="452"/>
      <c r="O27" s="452"/>
      <c r="P27" s="452"/>
      <c r="Q27" s="452"/>
      <c r="R27" s="452"/>
      <c r="S27" s="452"/>
      <c r="T27" s="452"/>
      <c r="U27" s="452"/>
      <c r="V27" s="453"/>
      <c r="W27" s="453"/>
      <c r="X27" s="453"/>
      <c r="Y27" s="453"/>
      <c r="Z27" s="453"/>
      <c r="AA27" s="453"/>
      <c r="AB27" s="453"/>
      <c r="AC27" s="453"/>
      <c r="AD27" s="453"/>
      <c r="AE27" s="453"/>
      <c r="AF27" s="453"/>
      <c r="AG27" s="453"/>
      <c r="AH27" s="454"/>
      <c r="AI27" s="248"/>
      <c r="AJ27" s="867"/>
    </row>
    <row r="28" spans="1:36" s="366" customFormat="1" ht="18" customHeight="1" x14ac:dyDescent="0.2">
      <c r="A28" s="465"/>
      <c r="B28" s="412"/>
      <c r="C28" s="461"/>
      <c r="D28" s="466"/>
      <c r="E28" s="466"/>
      <c r="F28" s="467"/>
      <c r="G28" s="452"/>
      <c r="H28" s="460"/>
      <c r="I28" s="1211" t="s">
        <v>479</v>
      </c>
      <c r="J28" s="1601" t="s">
        <v>481</v>
      </c>
      <c r="K28" s="1601"/>
      <c r="L28" s="1601"/>
      <c r="M28" s="1601" t="s">
        <v>480</v>
      </c>
      <c r="N28" s="1601"/>
      <c r="O28" s="1601" t="s">
        <v>525</v>
      </c>
      <c r="P28" s="1601"/>
      <c r="Q28" s="1601"/>
      <c r="R28" s="1601" t="s">
        <v>482</v>
      </c>
      <c r="S28" s="1601"/>
      <c r="T28" s="1601"/>
      <c r="U28" s="1601" t="s">
        <v>604</v>
      </c>
      <c r="V28" s="1601"/>
      <c r="W28" s="453"/>
      <c r="X28" s="453"/>
      <c r="Y28" s="453"/>
      <c r="Z28" s="453"/>
      <c r="AA28" s="453"/>
      <c r="AB28" s="453"/>
      <c r="AC28" s="453"/>
      <c r="AD28" s="453"/>
      <c r="AE28" s="453"/>
      <c r="AF28" s="453"/>
      <c r="AG28" s="453"/>
      <c r="AH28" s="454"/>
      <c r="AI28" s="248"/>
      <c r="AJ28" s="867"/>
    </row>
    <row r="29" spans="1:36" s="366" customFormat="1" ht="27" customHeight="1" x14ac:dyDescent="0.2">
      <c r="A29" s="465"/>
      <c r="B29" s="1207" t="s">
        <v>1081</v>
      </c>
      <c r="C29" s="1208" t="s">
        <v>602</v>
      </c>
      <c r="D29" s="1209"/>
      <c r="E29" s="1209"/>
      <c r="F29" s="1210"/>
      <c r="G29" s="840">
        <f>SUM(I29:V29)</f>
        <v>0</v>
      </c>
      <c r="H29" s="460"/>
      <c r="I29" s="840"/>
      <c r="J29" s="1581"/>
      <c r="K29" s="1581"/>
      <c r="L29" s="1581"/>
      <c r="M29" s="1581"/>
      <c r="N29" s="1581"/>
      <c r="O29" s="1581"/>
      <c r="P29" s="1581"/>
      <c r="Q29" s="1581"/>
      <c r="R29" s="1581"/>
      <c r="S29" s="1581"/>
      <c r="T29" s="1581"/>
      <c r="U29" s="1581"/>
      <c r="V29" s="1582"/>
      <c r="W29" s="453"/>
      <c r="X29" s="453"/>
      <c r="Y29" s="453"/>
      <c r="Z29" s="453"/>
      <c r="AA29" s="453"/>
      <c r="AB29" s="453"/>
      <c r="AC29" s="453"/>
      <c r="AD29" s="453"/>
      <c r="AE29" s="453"/>
      <c r="AF29" s="453"/>
      <c r="AG29" s="453"/>
      <c r="AH29" s="454"/>
      <c r="AI29" s="248"/>
      <c r="AJ29" s="867"/>
    </row>
    <row r="30" spans="1:36" s="366" customFormat="1" ht="18" customHeight="1" x14ac:dyDescent="0.2">
      <c r="A30" s="465"/>
      <c r="B30" s="412"/>
      <c r="C30" s="1208" t="s">
        <v>601</v>
      </c>
      <c r="D30" s="1209"/>
      <c r="E30" s="1209"/>
      <c r="F30" s="1210"/>
      <c r="G30" s="1024">
        <f>SUM(I30:V30)</f>
        <v>0</v>
      </c>
      <c r="H30" s="460"/>
      <c r="I30" s="840"/>
      <c r="J30" s="1581"/>
      <c r="K30" s="1581"/>
      <c r="L30" s="1581"/>
      <c r="M30" s="1581"/>
      <c r="N30" s="1581"/>
      <c r="O30" s="1581"/>
      <c r="P30" s="1581"/>
      <c r="Q30" s="1581"/>
      <c r="R30" s="1581"/>
      <c r="S30" s="1581"/>
      <c r="T30" s="1581"/>
      <c r="U30" s="1581"/>
      <c r="V30" s="1582"/>
      <c r="W30" s="453"/>
      <c r="X30" s="453"/>
      <c r="Y30" s="453"/>
      <c r="Z30" s="453"/>
      <c r="AA30" s="453"/>
      <c r="AB30" s="453"/>
      <c r="AC30" s="453"/>
      <c r="AD30" s="453"/>
      <c r="AE30" s="453"/>
      <c r="AF30" s="453"/>
      <c r="AG30" s="453"/>
      <c r="AH30" s="454"/>
      <c r="AI30" s="248"/>
      <c r="AJ30" s="867"/>
    </row>
    <row r="31" spans="1:36" s="366" customFormat="1" ht="11.1" customHeight="1" x14ac:dyDescent="0.2">
      <c r="A31" s="465"/>
      <c r="B31" s="412"/>
      <c r="C31" s="461"/>
      <c r="D31" s="466"/>
      <c r="E31" s="466"/>
      <c r="F31" s="467"/>
      <c r="G31" s="523"/>
      <c r="H31" s="460"/>
      <c r="I31" s="523"/>
      <c r="J31" s="523"/>
      <c r="K31" s="523"/>
      <c r="L31" s="523"/>
      <c r="M31" s="523"/>
      <c r="N31" s="523"/>
      <c r="O31" s="523"/>
      <c r="P31" s="523"/>
      <c r="Q31" s="523"/>
      <c r="R31" s="523"/>
      <c r="S31" s="523"/>
      <c r="T31" s="523"/>
      <c r="U31" s="523"/>
      <c r="V31" s="523"/>
      <c r="W31" s="453"/>
      <c r="X31" s="453"/>
      <c r="Y31" s="453"/>
      <c r="Z31" s="453"/>
      <c r="AA31" s="453"/>
      <c r="AB31" s="453"/>
      <c r="AC31" s="453"/>
      <c r="AD31" s="453"/>
      <c r="AE31" s="453"/>
      <c r="AF31" s="453"/>
      <c r="AG31" s="453"/>
      <c r="AH31" s="454"/>
      <c r="AI31" s="248"/>
      <c r="AJ31" s="867"/>
    </row>
    <row r="32" spans="1:36" s="366" customFormat="1" ht="18" customHeight="1" x14ac:dyDescent="0.2">
      <c r="A32" s="465"/>
      <c r="B32" s="1213" t="s">
        <v>1080</v>
      </c>
      <c r="C32" s="461"/>
      <c r="D32" s="466"/>
      <c r="E32" s="466"/>
      <c r="F32" s="467"/>
      <c r="G32" s="467"/>
      <c r="H32" s="460"/>
      <c r="I32" s="452"/>
      <c r="J32" s="452"/>
      <c r="K32" s="452"/>
      <c r="L32" s="452"/>
      <c r="M32" s="452"/>
      <c r="N32" s="452"/>
      <c r="O32" s="452"/>
      <c r="P32" s="452"/>
      <c r="Q32" s="452"/>
      <c r="R32" s="452"/>
      <c r="S32" s="452"/>
      <c r="T32" s="452"/>
      <c r="U32" s="452"/>
      <c r="V32" s="453"/>
      <c r="W32" s="453"/>
      <c r="X32" s="453"/>
      <c r="Y32" s="453"/>
      <c r="Z32" s="453"/>
      <c r="AA32" s="453"/>
      <c r="AB32" s="453"/>
      <c r="AC32" s="453"/>
      <c r="AD32" s="453"/>
      <c r="AE32" s="453"/>
      <c r="AF32" s="453"/>
      <c r="AG32" s="453"/>
      <c r="AH32" s="454"/>
      <c r="AI32" s="248"/>
      <c r="AJ32" s="867"/>
    </row>
    <row r="33" spans="1:37" s="371" customFormat="1" ht="18" customHeight="1" x14ac:dyDescent="0.2">
      <c r="A33" s="464"/>
      <c r="B33" s="462"/>
      <c r="C33" s="463"/>
      <c r="D33" s="455"/>
      <c r="E33" s="455"/>
      <c r="F33" s="455"/>
      <c r="G33" s="455"/>
      <c r="H33" s="455"/>
      <c r="I33" s="455"/>
      <c r="J33" s="455"/>
      <c r="K33" s="455"/>
      <c r="L33" s="455"/>
      <c r="M33" s="455"/>
      <c r="N33" s="455"/>
      <c r="O33" s="455"/>
      <c r="P33" s="455"/>
      <c r="Q33" s="455"/>
      <c r="R33" s="455"/>
      <c r="S33" s="455"/>
      <c r="T33" s="455"/>
      <c r="U33" s="455"/>
      <c r="V33" s="426"/>
      <c r="W33" s="426"/>
      <c r="X33" s="426"/>
      <c r="Y33" s="426"/>
      <c r="Z33" s="426"/>
      <c r="AA33" s="426"/>
      <c r="AB33" s="426"/>
      <c r="AC33" s="426"/>
      <c r="AD33" s="426"/>
      <c r="AE33" s="426"/>
      <c r="AF33" s="426"/>
      <c r="AG33" s="426"/>
      <c r="AH33" s="456"/>
      <c r="AI33" s="253"/>
      <c r="AJ33" s="264"/>
    </row>
    <row r="34" spans="1:37" s="371" customFormat="1" ht="18" customHeight="1" x14ac:dyDescent="0.2">
      <c r="A34" s="340" t="s">
        <v>58</v>
      </c>
      <c r="B34" s="417" t="s">
        <v>501</v>
      </c>
      <c r="C34" s="1405"/>
      <c r="D34" s="1406"/>
      <c r="E34" s="1406"/>
      <c r="F34" s="1406"/>
      <c r="G34" s="1406"/>
      <c r="H34" s="1406"/>
      <c r="I34" s="1406"/>
      <c r="J34" s="1406"/>
      <c r="K34" s="1406"/>
      <c r="L34" s="1406"/>
      <c r="M34" s="1406"/>
      <c r="N34" s="1406"/>
      <c r="O34" s="1406"/>
      <c r="P34" s="1406"/>
      <c r="Q34" s="1406"/>
      <c r="R34" s="1406"/>
      <c r="S34" s="1406"/>
      <c r="T34" s="1406"/>
      <c r="U34" s="1406"/>
      <c r="V34" s="1407"/>
      <c r="W34" s="468"/>
      <c r="X34" s="468"/>
      <c r="Y34" s="468"/>
      <c r="Z34" s="468"/>
      <c r="AA34" s="468"/>
      <c r="AB34" s="468"/>
      <c r="AC34" s="468"/>
      <c r="AD34" s="468"/>
      <c r="AE34" s="468"/>
      <c r="AF34" s="468"/>
      <c r="AG34" s="468"/>
      <c r="AH34" s="468"/>
      <c r="AI34" s="253"/>
      <c r="AJ34" s="264"/>
    </row>
    <row r="35" spans="1:37" s="371" customFormat="1" ht="18" customHeight="1" x14ac:dyDescent="0.2">
      <c r="A35" s="464"/>
      <c r="B35" s="462"/>
      <c r="C35" s="1444"/>
      <c r="D35" s="1445"/>
      <c r="E35" s="1445"/>
      <c r="F35" s="1445"/>
      <c r="G35" s="1445"/>
      <c r="H35" s="1445"/>
      <c r="I35" s="1445"/>
      <c r="J35" s="1445"/>
      <c r="K35" s="1445"/>
      <c r="L35" s="1445"/>
      <c r="M35" s="1445"/>
      <c r="N35" s="1445"/>
      <c r="O35" s="1445"/>
      <c r="P35" s="1445"/>
      <c r="Q35" s="1445"/>
      <c r="R35" s="1445"/>
      <c r="S35" s="1445"/>
      <c r="T35" s="1445"/>
      <c r="U35" s="1445"/>
      <c r="V35" s="1446"/>
      <c r="W35" s="468"/>
      <c r="X35" s="468"/>
      <c r="Y35" s="468"/>
      <c r="Z35" s="468"/>
      <c r="AA35" s="468"/>
      <c r="AB35" s="468"/>
      <c r="AC35" s="468"/>
      <c r="AD35" s="468"/>
      <c r="AE35" s="468"/>
      <c r="AF35" s="468"/>
      <c r="AG35" s="468"/>
      <c r="AH35" s="468"/>
      <c r="AI35" s="253"/>
      <c r="AJ35" s="264"/>
    </row>
    <row r="36" spans="1:37" s="371" customFormat="1" ht="18" customHeight="1" x14ac:dyDescent="0.2">
      <c r="A36" s="464"/>
      <c r="B36" s="462"/>
      <c r="C36" s="1408"/>
      <c r="D36" s="1409"/>
      <c r="E36" s="1409"/>
      <c r="F36" s="1409"/>
      <c r="G36" s="1409"/>
      <c r="H36" s="1409"/>
      <c r="I36" s="1409"/>
      <c r="J36" s="1409"/>
      <c r="K36" s="1409"/>
      <c r="L36" s="1409"/>
      <c r="M36" s="1409"/>
      <c r="N36" s="1409"/>
      <c r="O36" s="1409"/>
      <c r="P36" s="1409"/>
      <c r="Q36" s="1409"/>
      <c r="R36" s="1409"/>
      <c r="S36" s="1409"/>
      <c r="T36" s="1409"/>
      <c r="U36" s="1409"/>
      <c r="V36" s="1410"/>
      <c r="W36" s="841" t="str">
        <f>CONCATENATE(TEXT(500-LEN(C34), "#")," символов")</f>
        <v>500 символов</v>
      </c>
      <c r="X36" s="468"/>
      <c r="Y36" s="468"/>
      <c r="Z36" s="468"/>
      <c r="AA36" s="468"/>
      <c r="AB36" s="468"/>
      <c r="AC36" s="468"/>
      <c r="AD36" s="468"/>
      <c r="AE36" s="468"/>
      <c r="AF36" s="468"/>
      <c r="AG36" s="468"/>
      <c r="AH36" s="468"/>
      <c r="AI36" s="253"/>
      <c r="AJ36" s="264"/>
    </row>
    <row r="37" spans="1:37" s="371" customFormat="1" ht="18" customHeight="1" x14ac:dyDescent="0.2">
      <c r="A37" s="464"/>
      <c r="B37" s="462"/>
      <c r="D37" s="469"/>
      <c r="E37" s="469"/>
      <c r="F37" s="469"/>
      <c r="G37" s="469"/>
      <c r="H37" s="469"/>
      <c r="I37" s="469"/>
      <c r="J37" s="469"/>
      <c r="K37" s="469"/>
      <c r="L37" s="293"/>
      <c r="M37" s="469"/>
      <c r="N37" s="469"/>
      <c r="O37" s="469"/>
      <c r="P37" s="469"/>
      <c r="Q37" s="469"/>
      <c r="R37" s="469"/>
      <c r="S37" s="469"/>
      <c r="T37" s="469"/>
      <c r="U37" s="469"/>
      <c r="V37" s="253"/>
      <c r="W37" s="253"/>
      <c r="X37" s="253"/>
      <c r="Y37" s="253"/>
      <c r="Z37" s="253"/>
      <c r="AA37" s="253"/>
      <c r="AB37" s="253"/>
      <c r="AC37" s="253"/>
      <c r="AD37" s="253"/>
      <c r="AE37" s="253"/>
      <c r="AF37" s="253"/>
      <c r="AG37" s="253"/>
      <c r="AH37" s="348"/>
      <c r="AI37" s="253"/>
      <c r="AJ37" s="264"/>
    </row>
    <row r="38" spans="1:37" s="366" customFormat="1" ht="18" customHeight="1" x14ac:dyDescent="0.2">
      <c r="A38" s="465"/>
      <c r="B38" s="412"/>
      <c r="C38" s="412"/>
      <c r="D38" s="467"/>
      <c r="E38" s="467"/>
      <c r="F38" s="467"/>
      <c r="G38" s="467"/>
      <c r="H38" s="467"/>
      <c r="I38" s="467"/>
      <c r="J38" s="467"/>
      <c r="K38" s="467"/>
      <c r="L38" s="467"/>
      <c r="M38" s="467"/>
      <c r="N38" s="467"/>
      <c r="O38" s="467"/>
      <c r="P38" s="467"/>
      <c r="Q38" s="467"/>
      <c r="R38" s="467"/>
      <c r="S38" s="467"/>
      <c r="T38" s="467"/>
      <c r="U38" s="467"/>
      <c r="V38" s="248"/>
      <c r="W38" s="248"/>
      <c r="X38" s="248"/>
      <c r="Y38" s="248"/>
      <c r="Z38" s="248"/>
      <c r="AA38" s="248"/>
      <c r="AB38" s="248"/>
      <c r="AC38" s="248"/>
      <c r="AD38" s="248"/>
      <c r="AE38" s="248"/>
      <c r="AF38" s="248"/>
      <c r="AG38" s="248"/>
      <c r="AH38" s="342"/>
      <c r="AI38" s="248"/>
      <c r="AJ38" s="867"/>
    </row>
    <row r="39" spans="1:37" s="366" customFormat="1" ht="18" customHeight="1" x14ac:dyDescent="0.2">
      <c r="A39" s="251" t="s">
        <v>105</v>
      </c>
      <c r="B39" s="470" t="s">
        <v>605</v>
      </c>
      <c r="C39" s="1583" t="s">
        <v>642</v>
      </c>
      <c r="D39" s="1584"/>
      <c r="E39" s="1585"/>
      <c r="F39" s="467"/>
      <c r="G39" s="471"/>
      <c r="H39" s="467"/>
      <c r="I39" s="467"/>
      <c r="J39" s="467"/>
      <c r="K39" s="467"/>
      <c r="L39" s="467"/>
      <c r="M39" s="467"/>
      <c r="N39" s="467"/>
      <c r="O39" s="467"/>
      <c r="P39" s="467"/>
      <c r="Q39" s="467"/>
      <c r="R39" s="467"/>
      <c r="S39" s="467"/>
      <c r="T39" s="467"/>
      <c r="U39" s="467"/>
      <c r="V39" s="248"/>
      <c r="W39" s="248"/>
      <c r="X39" s="248"/>
      <c r="Y39" s="248"/>
      <c r="Z39" s="248"/>
      <c r="AA39" s="248"/>
      <c r="AB39" s="248"/>
      <c r="AC39" s="248"/>
      <c r="AD39" s="248"/>
      <c r="AE39" s="248"/>
      <c r="AF39" s="248"/>
      <c r="AG39" s="248"/>
      <c r="AH39" s="342"/>
      <c r="AI39" s="248"/>
      <c r="AJ39" s="867"/>
    </row>
    <row r="40" spans="1:37" s="366" customFormat="1" ht="18" customHeight="1" x14ac:dyDescent="0.2">
      <c r="A40" s="251"/>
      <c r="B40" s="470"/>
      <c r="C40" s="472"/>
      <c r="D40" s="472"/>
      <c r="E40" s="472"/>
      <c r="F40" s="467"/>
      <c r="G40" s="471"/>
      <c r="H40" s="467"/>
      <c r="I40" s="467"/>
      <c r="J40" s="467"/>
      <c r="K40" s="467"/>
      <c r="L40" s="467"/>
      <c r="M40" s="467"/>
      <c r="N40" s="467"/>
      <c r="O40" s="467"/>
      <c r="P40" s="467"/>
      <c r="Q40" s="467"/>
      <c r="R40" s="467"/>
      <c r="S40" s="467"/>
      <c r="T40" s="467"/>
      <c r="U40" s="467"/>
      <c r="V40" s="248"/>
      <c r="W40" s="248"/>
      <c r="X40" s="248"/>
      <c r="Y40" s="248"/>
      <c r="Z40" s="248"/>
      <c r="AA40" s="248"/>
      <c r="AB40" s="248"/>
      <c r="AC40" s="248"/>
      <c r="AD40" s="248"/>
      <c r="AE40" s="248"/>
      <c r="AF40" s="248"/>
      <c r="AG40" s="248"/>
      <c r="AH40" s="342"/>
      <c r="AI40" s="248"/>
      <c r="AJ40" s="867"/>
    </row>
    <row r="41" spans="1:37" s="366" customFormat="1" ht="18" customHeight="1" x14ac:dyDescent="0.2">
      <c r="A41" s="251"/>
      <c r="B41" s="470" t="s">
        <v>606</v>
      </c>
      <c r="C41" s="1583" t="s">
        <v>642</v>
      </c>
      <c r="D41" s="1584"/>
      <c r="E41" s="1585"/>
      <c r="F41" s="467"/>
      <c r="G41" s="471"/>
      <c r="H41" s="467"/>
      <c r="I41" s="467"/>
      <c r="J41" s="467"/>
      <c r="K41" s="467"/>
      <c r="L41" s="467"/>
      <c r="M41" s="467"/>
      <c r="N41" s="467"/>
      <c r="O41" s="467"/>
      <c r="P41" s="467"/>
      <c r="Q41" s="467"/>
      <c r="R41" s="467"/>
      <c r="S41" s="467"/>
      <c r="T41" s="467"/>
      <c r="U41" s="467"/>
      <c r="V41" s="248"/>
      <c r="W41" s="248"/>
      <c r="X41" s="248"/>
      <c r="Y41" s="248"/>
      <c r="Z41" s="248"/>
      <c r="AA41" s="248"/>
      <c r="AB41" s="248"/>
      <c r="AC41" s="248"/>
      <c r="AD41" s="248"/>
      <c r="AE41" s="248"/>
      <c r="AF41" s="248"/>
      <c r="AG41" s="248"/>
      <c r="AH41" s="342"/>
      <c r="AI41" s="248"/>
      <c r="AJ41" s="867"/>
    </row>
    <row r="42" spans="1:37" s="366" customFormat="1" ht="18" customHeight="1" x14ac:dyDescent="0.2">
      <c r="A42" s="251"/>
      <c r="B42" s="470"/>
      <c r="C42" s="472"/>
      <c r="D42" s="472"/>
      <c r="E42" s="472"/>
      <c r="F42" s="467"/>
      <c r="G42" s="471"/>
      <c r="H42" s="467"/>
      <c r="I42" s="467"/>
      <c r="J42" s="467"/>
      <c r="K42" s="467"/>
      <c r="L42" s="467"/>
      <c r="M42" s="467"/>
      <c r="N42" s="467"/>
      <c r="O42" s="467"/>
      <c r="P42" s="467"/>
      <c r="Q42" s="467"/>
      <c r="R42" s="467"/>
      <c r="S42" s="467"/>
      <c r="T42" s="467"/>
      <c r="U42" s="467"/>
      <c r="V42" s="248"/>
      <c r="W42" s="248"/>
      <c r="X42" s="248"/>
      <c r="Y42" s="248"/>
      <c r="Z42" s="248"/>
      <c r="AA42" s="248"/>
      <c r="AB42" s="248"/>
      <c r="AC42" s="248"/>
      <c r="AD42" s="248"/>
      <c r="AE42" s="248"/>
      <c r="AF42" s="248"/>
      <c r="AG42" s="248"/>
      <c r="AH42" s="342"/>
      <c r="AI42" s="248"/>
      <c r="AJ42" s="867"/>
    </row>
    <row r="43" spans="1:37" s="366" customFormat="1" ht="18" customHeight="1" x14ac:dyDescent="0.2">
      <c r="A43" s="251"/>
      <c r="B43" s="470" t="s">
        <v>607</v>
      </c>
      <c r="C43" s="1583" t="s">
        <v>642</v>
      </c>
      <c r="D43" s="1584"/>
      <c r="E43" s="1585"/>
      <c r="F43" s="467"/>
      <c r="G43" s="471"/>
      <c r="H43" s="467"/>
      <c r="I43" s="467"/>
      <c r="J43" s="467"/>
      <c r="K43" s="467"/>
      <c r="L43" s="467"/>
      <c r="M43" s="467"/>
      <c r="N43" s="467"/>
      <c r="O43" s="467"/>
      <c r="P43" s="467"/>
      <c r="Q43" s="467"/>
      <c r="R43" s="467"/>
      <c r="S43" s="467"/>
      <c r="T43" s="467"/>
      <c r="U43" s="467"/>
      <c r="V43" s="248"/>
      <c r="W43" s="248"/>
      <c r="X43" s="248"/>
      <c r="Y43" s="248"/>
      <c r="Z43" s="248"/>
      <c r="AA43" s="248"/>
      <c r="AB43" s="248"/>
      <c r="AC43" s="248"/>
      <c r="AD43" s="248"/>
      <c r="AE43" s="248"/>
      <c r="AF43" s="248"/>
      <c r="AG43" s="248"/>
      <c r="AH43" s="342"/>
      <c r="AI43" s="248"/>
      <c r="AJ43" s="867"/>
    </row>
    <row r="44" spans="1:37" s="366" customFormat="1" ht="18" customHeight="1" x14ac:dyDescent="0.2">
      <c r="A44" s="251"/>
      <c r="B44" s="470"/>
      <c r="C44" s="473"/>
      <c r="D44" s="473"/>
      <c r="E44" s="473"/>
      <c r="F44" s="467"/>
      <c r="G44" s="471"/>
      <c r="H44" s="467"/>
      <c r="I44" s="467"/>
      <c r="J44" s="467"/>
      <c r="K44" s="467"/>
      <c r="L44" s="467"/>
      <c r="M44" s="467"/>
      <c r="N44" s="467"/>
      <c r="O44" s="467"/>
      <c r="P44" s="467"/>
      <c r="Q44" s="467"/>
      <c r="R44" s="467"/>
      <c r="S44" s="467"/>
      <c r="T44" s="467"/>
      <c r="U44" s="467"/>
      <c r="V44" s="248"/>
      <c r="W44" s="248"/>
      <c r="X44" s="248"/>
      <c r="Y44" s="248"/>
      <c r="Z44" s="248"/>
      <c r="AA44" s="248"/>
      <c r="AB44" s="248"/>
      <c r="AC44" s="248"/>
      <c r="AD44" s="248"/>
      <c r="AE44" s="248"/>
      <c r="AF44" s="248"/>
      <c r="AG44" s="248"/>
      <c r="AH44" s="342"/>
      <c r="AI44" s="248"/>
      <c r="AJ44" s="867"/>
    </row>
    <row r="45" spans="1:37" s="366" customFormat="1" ht="18" customHeight="1" x14ac:dyDescent="0.2">
      <c r="A45" s="465"/>
      <c r="B45" s="1212" t="s">
        <v>1082</v>
      </c>
      <c r="C45" s="412"/>
      <c r="D45" s="467"/>
      <c r="E45" s="467"/>
      <c r="F45" s="467"/>
      <c r="G45" s="467"/>
      <c r="H45" s="467"/>
      <c r="I45" s="467"/>
      <c r="J45" s="467"/>
      <c r="K45" s="467"/>
      <c r="L45" s="467"/>
      <c r="M45" s="467"/>
      <c r="N45" s="467"/>
      <c r="O45" s="467"/>
      <c r="P45" s="467"/>
      <c r="Q45" s="467"/>
      <c r="R45" s="467"/>
      <c r="S45" s="467"/>
      <c r="T45" s="467"/>
      <c r="U45" s="467"/>
      <c r="V45" s="248"/>
      <c r="W45" s="248"/>
      <c r="X45" s="248"/>
      <c r="Y45" s="248"/>
      <c r="Z45" s="248"/>
      <c r="AA45" s="248"/>
      <c r="AB45" s="248"/>
      <c r="AC45" s="248"/>
      <c r="AD45" s="248"/>
      <c r="AE45" s="248"/>
      <c r="AF45" s="248"/>
      <c r="AG45" s="248"/>
      <c r="AH45" s="342"/>
      <c r="AI45" s="248"/>
      <c r="AJ45" s="867"/>
    </row>
    <row r="46" spans="1:37" s="672" customFormat="1" ht="17.25" customHeight="1" x14ac:dyDescent="0.2">
      <c r="A46" s="668"/>
      <c r="B46" s="669"/>
      <c r="C46" s="1586"/>
      <c r="D46" s="1587"/>
      <c r="E46" s="1587"/>
      <c r="F46" s="1587"/>
      <c r="G46" s="670"/>
      <c r="H46" s="670"/>
      <c r="I46" s="670"/>
      <c r="J46" s="670"/>
      <c r="K46" s="670"/>
      <c r="L46" s="670"/>
      <c r="M46" s="670"/>
      <c r="N46" s="670"/>
      <c r="O46" s="670"/>
      <c r="P46" s="670"/>
      <c r="Q46" s="670"/>
      <c r="R46" s="670"/>
      <c r="S46" s="670"/>
      <c r="T46" s="670"/>
      <c r="U46" s="670"/>
      <c r="V46" s="670"/>
      <c r="W46" s="670"/>
      <c r="X46" s="670"/>
      <c r="Y46" s="670"/>
      <c r="Z46" s="670"/>
      <c r="AA46" s="670"/>
      <c r="AB46" s="670"/>
      <c r="AC46" s="670"/>
      <c r="AD46" s="670"/>
      <c r="AE46" s="670"/>
      <c r="AF46" s="670"/>
      <c r="AG46" s="670"/>
      <c r="AH46" s="671"/>
      <c r="AI46" s="670"/>
    </row>
    <row r="47" spans="1:37" s="451" customFormat="1" ht="21" customHeight="1" x14ac:dyDescent="0.2">
      <c r="A47" s="240" t="s">
        <v>608</v>
      </c>
      <c r="B47" s="240"/>
      <c r="C47" s="240"/>
      <c r="D47" s="240"/>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866"/>
      <c r="AK47" s="450"/>
    </row>
    <row r="48" spans="1:37" s="264" customFormat="1" ht="22.5" customHeight="1" thickBot="1" x14ac:dyDescent="0.45">
      <c r="A48" s="673"/>
      <c r="B48" s="1214" t="s">
        <v>609</v>
      </c>
      <c r="C48" s="1215"/>
      <c r="D48" s="1216"/>
      <c r="E48" s="1216"/>
      <c r="F48" s="1216"/>
      <c r="G48" s="1216"/>
      <c r="H48" s="674"/>
      <c r="I48" s="674"/>
      <c r="J48" s="674"/>
      <c r="K48" s="674"/>
      <c r="L48" s="674"/>
      <c r="M48" s="674"/>
      <c r="N48" s="674"/>
      <c r="O48" s="674"/>
      <c r="P48" s="674"/>
      <c r="Q48" s="674"/>
      <c r="R48" s="674"/>
      <c r="S48" s="674"/>
      <c r="T48" s="674"/>
      <c r="U48" s="674"/>
      <c r="V48" s="426"/>
      <c r="W48" s="426"/>
      <c r="X48" s="426"/>
      <c r="Y48" s="426"/>
      <c r="Z48" s="426"/>
      <c r="AA48" s="426"/>
      <c r="AB48" s="426"/>
      <c r="AC48" s="426"/>
      <c r="AD48" s="426"/>
      <c r="AE48" s="426"/>
      <c r="AF48" s="426"/>
      <c r="AG48" s="426"/>
      <c r="AH48" s="456"/>
      <c r="AI48" s="426"/>
    </row>
    <row r="49" spans="1:120" s="264" customFormat="1" ht="26.25" customHeight="1" x14ac:dyDescent="0.2">
      <c r="A49" s="673"/>
      <c r="B49" s="1217" t="s">
        <v>610</v>
      </c>
      <c r="C49" s="1218"/>
      <c r="D49" s="1216"/>
      <c r="E49" s="1216"/>
      <c r="F49" s="1216"/>
      <c r="G49" s="1216"/>
      <c r="H49" s="674"/>
      <c r="I49" s="674"/>
      <c r="J49" s="674"/>
      <c r="K49" s="674"/>
      <c r="L49" s="674"/>
      <c r="M49" s="745"/>
      <c r="N49" s="750"/>
      <c r="O49" s="801"/>
      <c r="P49" s="801"/>
      <c r="Q49" s="810" t="s">
        <v>453</v>
      </c>
      <c r="R49" s="746"/>
      <c r="S49" s="674"/>
      <c r="T49" s="674"/>
      <c r="U49" s="674"/>
      <c r="V49" s="1588" t="s">
        <v>622</v>
      </c>
      <c r="W49" s="1588"/>
      <c r="X49" s="1588"/>
      <c r="Y49" s="675"/>
      <c r="Z49" s="1595" t="s">
        <v>622</v>
      </c>
      <c r="AA49" s="1596"/>
      <c r="AB49" s="1597"/>
      <c r="AC49" s="675"/>
      <c r="AD49" s="1588" t="s">
        <v>622</v>
      </c>
      <c r="AE49" s="1588"/>
      <c r="AF49" s="1588"/>
      <c r="AG49" s="675"/>
      <c r="AH49" s="456"/>
      <c r="AI49" s="426"/>
    </row>
    <row r="50" spans="1:120" ht="28.5" customHeight="1" x14ac:dyDescent="0.2">
      <c r="A50" s="348"/>
      <c r="B50" s="1579" t="s">
        <v>611</v>
      </c>
      <c r="C50" s="1579" t="s">
        <v>612</v>
      </c>
      <c r="D50" s="1579"/>
      <c r="E50" s="1579"/>
      <c r="F50" s="1579" t="s">
        <v>613</v>
      </c>
      <c r="G50" s="1579"/>
      <c r="H50" s="1579" t="s">
        <v>614</v>
      </c>
      <c r="I50" s="1589" t="s">
        <v>615</v>
      </c>
      <c r="J50" s="1592" t="s">
        <v>616</v>
      </c>
      <c r="K50" s="1592"/>
      <c r="L50" s="739"/>
      <c r="M50" s="787"/>
      <c r="N50" s="1591" t="s">
        <v>619</v>
      </c>
      <c r="O50" s="785"/>
      <c r="P50" s="785"/>
      <c r="Q50" s="1579" t="s">
        <v>620</v>
      </c>
      <c r="R50" s="802"/>
      <c r="S50" s="785"/>
      <c r="T50" s="1589" t="s">
        <v>621</v>
      </c>
      <c r="U50" s="261"/>
      <c r="V50" s="1579" t="s">
        <v>623</v>
      </c>
      <c r="W50" s="1579"/>
      <c r="X50" s="1579"/>
      <c r="Y50" s="676"/>
      <c r="Z50" s="1592" t="s">
        <v>629</v>
      </c>
      <c r="AA50" s="1593"/>
      <c r="AB50" s="1594"/>
      <c r="AC50" s="676"/>
      <c r="AD50" s="1579" t="s">
        <v>631</v>
      </c>
      <c r="AE50" s="1579"/>
      <c r="AF50" s="1579"/>
      <c r="AG50" s="676"/>
      <c r="AH50" s="1579" t="s">
        <v>632</v>
      </c>
      <c r="AI50" s="677"/>
      <c r="AJ50" s="1579" t="s">
        <v>633</v>
      </c>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4"/>
      <c r="BR50" s="264"/>
      <c r="BS50" s="264"/>
      <c r="BT50" s="264"/>
      <c r="BU50" s="264"/>
      <c r="BV50" s="264"/>
      <c r="BW50" s="264"/>
      <c r="BX50" s="264"/>
      <c r="BY50" s="264"/>
      <c r="BZ50" s="264"/>
      <c r="CA50" s="264"/>
      <c r="CB50" s="264"/>
      <c r="CC50" s="264"/>
      <c r="CD50" s="264"/>
      <c r="CE50" s="264"/>
      <c r="CF50" s="264"/>
      <c r="CG50" s="264"/>
      <c r="CH50" s="264"/>
      <c r="CI50" s="264"/>
      <c r="CJ50" s="264"/>
      <c r="CK50" s="264"/>
      <c r="CL50" s="264"/>
      <c r="CM50" s="264"/>
      <c r="CN50" s="264"/>
      <c r="CO50" s="264"/>
      <c r="CP50" s="264"/>
      <c r="CQ50" s="264"/>
      <c r="CR50" s="264"/>
      <c r="CS50" s="264"/>
      <c r="CT50" s="264"/>
      <c r="CU50" s="264"/>
      <c r="CV50" s="264"/>
      <c r="CW50" s="264"/>
      <c r="CX50" s="264"/>
      <c r="CY50" s="264"/>
      <c r="CZ50" s="264"/>
      <c r="DA50" s="264"/>
      <c r="DB50" s="264"/>
      <c r="DC50" s="264"/>
      <c r="DD50" s="264"/>
      <c r="DE50" s="264"/>
      <c r="DF50" s="264"/>
      <c r="DG50" s="264"/>
      <c r="DH50" s="264"/>
      <c r="DI50" s="264"/>
      <c r="DJ50" s="264"/>
      <c r="DK50" s="264"/>
      <c r="DL50" s="264"/>
      <c r="DM50" s="264"/>
      <c r="DN50" s="264"/>
      <c r="DO50" s="264"/>
      <c r="DP50" s="264"/>
    </row>
    <row r="51" spans="1:120" ht="57.75" customHeight="1" x14ac:dyDescent="0.2">
      <c r="A51" s="348"/>
      <c r="B51" s="1579"/>
      <c r="C51" s="1579"/>
      <c r="D51" s="1579"/>
      <c r="E51" s="1579"/>
      <c r="F51" s="1579"/>
      <c r="G51" s="1579"/>
      <c r="H51" s="1579"/>
      <c r="I51" s="1608"/>
      <c r="J51" s="1592"/>
      <c r="K51" s="1592"/>
      <c r="L51" s="739"/>
      <c r="M51" s="787"/>
      <c r="N51" s="1591"/>
      <c r="O51" s="785"/>
      <c r="P51" s="785"/>
      <c r="Q51" s="1579"/>
      <c r="R51" s="803"/>
      <c r="S51" s="785"/>
      <c r="T51" s="1590"/>
      <c r="U51" s="261"/>
      <c r="V51" s="1199" t="s">
        <v>624</v>
      </c>
      <c r="W51" s="1199" t="s">
        <v>625</v>
      </c>
      <c r="X51" s="1199" t="s">
        <v>626</v>
      </c>
      <c r="Y51" s="261"/>
      <c r="Z51" s="1199" t="s">
        <v>624</v>
      </c>
      <c r="AA51" s="1199" t="s">
        <v>625</v>
      </c>
      <c r="AB51" s="1199" t="s">
        <v>626</v>
      </c>
      <c r="AC51" s="261"/>
      <c r="AD51" s="1199" t="s">
        <v>624</v>
      </c>
      <c r="AE51" s="1199" t="s">
        <v>625</v>
      </c>
      <c r="AF51" s="1199" t="s">
        <v>626</v>
      </c>
      <c r="AG51" s="261"/>
      <c r="AH51" s="1579"/>
      <c r="AI51" s="678"/>
      <c r="AJ51" s="1579"/>
      <c r="AK51" s="264"/>
      <c r="AL51" s="264"/>
      <c r="AM51" s="264"/>
      <c r="AN51" s="264"/>
      <c r="AO51" s="264"/>
      <c r="AP51" s="264"/>
      <c r="AQ51" s="264"/>
      <c r="AR51" s="264"/>
      <c r="AS51" s="264"/>
      <c r="AT51" s="264"/>
      <c r="AU51" s="264"/>
      <c r="AV51" s="264"/>
      <c r="AW51" s="264"/>
      <c r="AX51" s="264"/>
      <c r="AY51" s="264"/>
      <c r="AZ51" s="264"/>
      <c r="BA51" s="264"/>
      <c r="BB51" s="264"/>
      <c r="BC51" s="264"/>
      <c r="BD51" s="264"/>
      <c r="BE51" s="264"/>
      <c r="BF51" s="264"/>
      <c r="BG51" s="264"/>
      <c r="BH51" s="264"/>
      <c r="BI51" s="264"/>
      <c r="BJ51" s="264"/>
      <c r="BK51" s="264"/>
      <c r="BL51" s="264"/>
      <c r="BM51" s="264"/>
      <c r="BN51" s="264"/>
      <c r="BO51" s="264"/>
      <c r="BP51" s="264"/>
      <c r="BQ51" s="264"/>
      <c r="BR51" s="264"/>
      <c r="BS51" s="264"/>
      <c r="BT51" s="264"/>
      <c r="BU51" s="264"/>
      <c r="BV51" s="264"/>
      <c r="BW51" s="264"/>
      <c r="BX51" s="264"/>
      <c r="BY51" s="264"/>
      <c r="BZ51" s="264"/>
      <c r="CA51" s="264"/>
      <c r="CB51" s="264"/>
      <c r="CC51" s="264"/>
      <c r="CD51" s="264"/>
      <c r="CE51" s="264"/>
      <c r="CF51" s="264"/>
      <c r="CG51" s="264"/>
      <c r="CH51" s="264"/>
      <c r="CI51" s="264"/>
      <c r="CJ51" s="264"/>
      <c r="CK51" s="264"/>
      <c r="CL51" s="264"/>
      <c r="CM51" s="264"/>
      <c r="CN51" s="264"/>
      <c r="CO51" s="264"/>
      <c r="CP51" s="264"/>
      <c r="CQ51" s="264"/>
      <c r="CR51" s="264"/>
      <c r="CS51" s="264"/>
      <c r="CT51" s="264"/>
      <c r="CU51" s="264"/>
      <c r="CV51" s="264"/>
      <c r="CW51" s="264"/>
      <c r="CX51" s="264"/>
      <c r="CY51" s="264"/>
      <c r="CZ51" s="264"/>
      <c r="DA51" s="264"/>
      <c r="DB51" s="264"/>
      <c r="DC51" s="264"/>
      <c r="DD51" s="264"/>
      <c r="DE51" s="264"/>
      <c r="DF51" s="264"/>
      <c r="DG51" s="264"/>
      <c r="DH51" s="264"/>
      <c r="DI51" s="264"/>
      <c r="DJ51" s="264"/>
      <c r="DK51" s="264"/>
      <c r="DL51" s="264"/>
      <c r="DM51" s="264"/>
      <c r="DN51" s="264"/>
      <c r="DO51" s="264"/>
      <c r="DP51" s="264"/>
    </row>
    <row r="52" spans="1:120" ht="17.25" customHeight="1" x14ac:dyDescent="0.2">
      <c r="A52" s="426"/>
      <c r="B52" s="1579"/>
      <c r="C52" s="1579"/>
      <c r="D52" s="1579"/>
      <c r="E52" s="1579"/>
      <c r="F52" s="1579"/>
      <c r="G52" s="1579"/>
      <c r="H52" s="1579"/>
      <c r="I52" s="1590"/>
      <c r="J52" s="1199" t="s">
        <v>617</v>
      </c>
      <c r="K52" s="1219" t="s">
        <v>618</v>
      </c>
      <c r="L52" s="740"/>
      <c r="M52" s="788"/>
      <c r="N52" s="1591"/>
      <c r="O52" s="261"/>
      <c r="P52" s="261"/>
      <c r="Q52" s="782" t="s">
        <v>41</v>
      </c>
      <c r="R52" s="804"/>
      <c r="S52" s="261"/>
      <c r="T52" s="782" t="s">
        <v>41</v>
      </c>
      <c r="U52" s="261"/>
      <c r="V52" s="1199" t="s">
        <v>627</v>
      </c>
      <c r="W52" s="1199" t="s">
        <v>627</v>
      </c>
      <c r="X52" s="1199" t="s">
        <v>628</v>
      </c>
      <c r="Y52" s="261"/>
      <c r="Z52" s="1199" t="s">
        <v>627</v>
      </c>
      <c r="AA52" s="1199" t="s">
        <v>627</v>
      </c>
      <c r="AB52" s="1199" t="s">
        <v>630</v>
      </c>
      <c r="AC52" s="261"/>
      <c r="AD52" s="1199" t="s">
        <v>627</v>
      </c>
      <c r="AE52" s="1199" t="s">
        <v>627</v>
      </c>
      <c r="AF52" s="1199" t="s">
        <v>630</v>
      </c>
      <c r="AG52" s="261"/>
      <c r="AH52" s="475" t="s">
        <v>114</v>
      </c>
      <c r="AI52" s="678"/>
      <c r="AJ52" s="1579"/>
      <c r="AK52" s="264"/>
      <c r="AL52" s="264"/>
      <c r="AM52" s="264"/>
      <c r="AN52" s="264"/>
      <c r="AO52" s="264"/>
      <c r="AP52" s="264"/>
      <c r="AQ52" s="264"/>
      <c r="AR52" s="264"/>
      <c r="AS52" s="264"/>
      <c r="AT52" s="264"/>
      <c r="AU52" s="264"/>
      <c r="AV52" s="264"/>
      <c r="AW52" s="264"/>
      <c r="AX52" s="264"/>
      <c r="AY52" s="264"/>
      <c r="AZ52" s="264"/>
      <c r="BA52" s="264"/>
      <c r="BB52" s="264"/>
      <c r="BC52" s="264"/>
      <c r="BD52" s="264"/>
      <c r="BE52" s="264"/>
      <c r="BF52" s="264"/>
      <c r="BG52" s="264"/>
      <c r="BH52" s="264"/>
      <c r="BI52" s="264"/>
      <c r="BJ52" s="264"/>
      <c r="BK52" s="264"/>
      <c r="BL52" s="264"/>
      <c r="BM52" s="264"/>
      <c r="BN52" s="264"/>
      <c r="BO52" s="264"/>
      <c r="BP52" s="264"/>
      <c r="BQ52" s="264"/>
      <c r="BR52" s="264"/>
      <c r="BS52" s="264"/>
      <c r="BT52" s="264"/>
      <c r="BU52" s="264"/>
      <c r="BV52" s="264"/>
      <c r="BW52" s="264"/>
      <c r="BX52" s="264"/>
      <c r="BY52" s="264"/>
      <c r="BZ52" s="264"/>
      <c r="CA52" s="264"/>
      <c r="CB52" s="264"/>
      <c r="CC52" s="264"/>
      <c r="CD52" s="264"/>
      <c r="CE52" s="264"/>
      <c r="CF52" s="264"/>
      <c r="CG52" s="264"/>
      <c r="CH52" s="264"/>
      <c r="CI52" s="264"/>
      <c r="CJ52" s="264"/>
      <c r="CK52" s="264"/>
      <c r="CL52" s="264"/>
      <c r="CM52" s="264"/>
      <c r="CN52" s="264"/>
      <c r="CO52" s="264"/>
      <c r="CP52" s="264"/>
      <c r="CQ52" s="264"/>
      <c r="CR52" s="264"/>
      <c r="CS52" s="264"/>
      <c r="CT52" s="264"/>
      <c r="CU52" s="264"/>
      <c r="CV52" s="264"/>
      <c r="CW52" s="264"/>
      <c r="CX52" s="264"/>
      <c r="CY52" s="264"/>
      <c r="CZ52" s="264"/>
      <c r="DA52" s="264"/>
      <c r="DB52" s="264"/>
      <c r="DC52" s="264"/>
      <c r="DD52" s="264"/>
      <c r="DE52" s="264"/>
      <c r="DF52" s="264"/>
      <c r="DG52" s="264"/>
      <c r="DH52" s="264"/>
      <c r="DI52" s="264"/>
      <c r="DJ52" s="264"/>
      <c r="DK52" s="264"/>
      <c r="DL52" s="264"/>
      <c r="DM52" s="264"/>
      <c r="DN52" s="264"/>
      <c r="DO52" s="264"/>
      <c r="DP52" s="264"/>
    </row>
    <row r="53" spans="1:120" s="476" customFormat="1" ht="24" customHeight="1" x14ac:dyDescent="0.2">
      <c r="A53" s="440"/>
      <c r="B53" s="1598" t="s">
        <v>634</v>
      </c>
      <c r="C53" s="1599"/>
      <c r="D53" s="1599"/>
      <c r="E53" s="1599"/>
      <c r="F53" s="1599"/>
      <c r="G53" s="1599"/>
      <c r="H53" s="1599"/>
      <c r="I53" s="1599"/>
      <c r="J53" s="1599"/>
      <c r="K53" s="1600"/>
      <c r="L53" s="741"/>
      <c r="M53" s="789"/>
      <c r="N53" s="793"/>
      <c r="O53" s="786"/>
      <c r="P53" s="786"/>
      <c r="Q53" s="797"/>
      <c r="R53" s="805"/>
      <c r="S53" s="786"/>
      <c r="T53" s="797"/>
      <c r="U53" s="519"/>
      <c r="V53" s="477"/>
      <c r="W53" s="477"/>
      <c r="X53" s="477"/>
      <c r="Y53" s="401"/>
      <c r="Z53" s="477"/>
      <c r="AA53" s="477"/>
      <c r="AB53" s="477"/>
      <c r="AC53" s="401"/>
      <c r="AD53" s="477"/>
      <c r="AE53" s="477"/>
      <c r="AF53" s="477"/>
      <c r="AG53" s="401"/>
      <c r="AH53" s="478"/>
      <c r="AI53" s="440"/>
      <c r="AJ53" s="478"/>
      <c r="AK53" s="440"/>
      <c r="AL53" s="440"/>
      <c r="AM53" s="440"/>
      <c r="AN53" s="440"/>
      <c r="AO53" s="440"/>
      <c r="AP53" s="440"/>
      <c r="AQ53" s="440"/>
      <c r="AR53" s="440"/>
      <c r="AS53" s="440"/>
      <c r="AT53" s="440"/>
      <c r="AU53" s="440"/>
      <c r="AV53" s="440"/>
      <c r="AW53" s="440"/>
      <c r="AX53" s="440"/>
      <c r="AY53" s="440"/>
      <c r="AZ53" s="440"/>
      <c r="BA53" s="440"/>
      <c r="BB53" s="440"/>
      <c r="BC53" s="440"/>
      <c r="BD53" s="440"/>
      <c r="BE53" s="440"/>
      <c r="BF53" s="440"/>
      <c r="BG53" s="440"/>
      <c r="BH53" s="440"/>
      <c r="BI53" s="440"/>
      <c r="BJ53" s="440"/>
      <c r="BK53" s="440"/>
      <c r="BL53" s="440"/>
      <c r="BM53" s="440"/>
      <c r="BN53" s="440"/>
      <c r="BO53" s="440"/>
      <c r="BP53" s="440"/>
      <c r="BQ53" s="440"/>
      <c r="BR53" s="440"/>
      <c r="BS53" s="440"/>
      <c r="BT53" s="440"/>
      <c r="BU53" s="440"/>
      <c r="BV53" s="440"/>
      <c r="BW53" s="440"/>
      <c r="BX53" s="440"/>
      <c r="BY53" s="440"/>
      <c r="BZ53" s="440"/>
      <c r="CA53" s="440"/>
      <c r="CB53" s="440"/>
      <c r="CC53" s="440"/>
      <c r="CD53" s="440"/>
      <c r="CE53" s="440"/>
      <c r="CF53" s="440"/>
      <c r="CG53" s="440"/>
      <c r="CH53" s="440"/>
      <c r="CI53" s="440"/>
      <c r="CJ53" s="440"/>
      <c r="CK53" s="440"/>
      <c r="CL53" s="440"/>
      <c r="CM53" s="440"/>
      <c r="CN53" s="440"/>
      <c r="CO53" s="440"/>
      <c r="CP53" s="440"/>
      <c r="CQ53" s="440"/>
      <c r="CR53" s="440"/>
      <c r="CS53" s="440"/>
      <c r="CT53" s="440"/>
      <c r="CU53" s="440"/>
      <c r="CV53" s="440"/>
      <c r="CW53" s="440"/>
      <c r="CX53" s="440"/>
      <c r="CY53" s="440"/>
      <c r="CZ53" s="440"/>
      <c r="DA53" s="440"/>
      <c r="DB53" s="440"/>
      <c r="DC53" s="440"/>
      <c r="DD53" s="440"/>
      <c r="DE53" s="440"/>
      <c r="DF53" s="440"/>
      <c r="DG53" s="440"/>
      <c r="DH53" s="440"/>
      <c r="DI53" s="440"/>
      <c r="DJ53" s="440"/>
      <c r="DK53" s="440"/>
      <c r="DL53" s="440"/>
      <c r="DM53" s="440"/>
      <c r="DN53" s="440"/>
      <c r="DO53" s="440"/>
      <c r="DP53" s="440"/>
    </row>
    <row r="54" spans="1:120" s="479" customFormat="1" ht="24.95" customHeight="1" x14ac:dyDescent="0.2">
      <c r="A54" s="679"/>
      <c r="B54" s="480"/>
      <c r="C54" s="1580"/>
      <c r="D54" s="1580"/>
      <c r="E54" s="1580"/>
      <c r="F54" s="1580"/>
      <c r="G54" s="1580"/>
      <c r="H54" s="1025"/>
      <c r="I54" s="481"/>
      <c r="J54" s="482"/>
      <c r="K54" s="738"/>
      <c r="L54" s="742"/>
      <c r="M54" s="790"/>
      <c r="N54" s="794"/>
      <c r="O54" s="680"/>
      <c r="P54" s="680"/>
      <c r="Q54" s="798"/>
      <c r="R54" s="806"/>
      <c r="S54" s="680"/>
      <c r="T54" s="798"/>
      <c r="U54" s="680"/>
      <c r="V54" s="483"/>
      <c r="W54" s="484"/>
      <c r="X54" s="484"/>
      <c r="Y54" s="681"/>
      <c r="Z54" s="483"/>
      <c r="AA54" s="484"/>
      <c r="AB54" s="484"/>
      <c r="AC54" s="681"/>
      <c r="AD54" s="483"/>
      <c r="AE54" s="484"/>
      <c r="AF54" s="484"/>
      <c r="AG54" s="681"/>
      <c r="AH54" s="869" t="s">
        <v>114</v>
      </c>
      <c r="AI54" s="679"/>
      <c r="AJ54" s="871" t="s">
        <v>452</v>
      </c>
      <c r="AK54" s="679"/>
      <c r="AL54" s="679"/>
      <c r="AM54" s="679"/>
      <c r="AN54" s="679"/>
      <c r="AO54" s="679"/>
      <c r="AP54" s="679"/>
      <c r="AQ54" s="679"/>
      <c r="AR54" s="679"/>
      <c r="AS54" s="679"/>
      <c r="AT54" s="679"/>
      <c r="AU54" s="679"/>
      <c r="AV54" s="679"/>
      <c r="AW54" s="679"/>
      <c r="AX54" s="679"/>
      <c r="AY54" s="679"/>
      <c r="AZ54" s="679"/>
      <c r="BA54" s="679"/>
      <c r="BB54" s="679"/>
      <c r="BC54" s="679"/>
      <c r="BD54" s="679"/>
      <c r="BE54" s="679"/>
      <c r="BF54" s="679"/>
      <c r="BG54" s="679"/>
      <c r="BH54" s="679"/>
      <c r="BI54" s="679"/>
      <c r="BJ54" s="679"/>
      <c r="BK54" s="679"/>
      <c r="BL54" s="679"/>
      <c r="BM54" s="679"/>
      <c r="BN54" s="679"/>
      <c r="BO54" s="679"/>
      <c r="BP54" s="679"/>
      <c r="BQ54" s="679"/>
      <c r="BR54" s="679"/>
      <c r="BS54" s="679"/>
      <c r="BT54" s="679"/>
      <c r="BU54" s="679"/>
      <c r="BV54" s="679"/>
      <c r="BW54" s="679"/>
      <c r="BX54" s="679"/>
      <c r="BY54" s="679"/>
      <c r="BZ54" s="679"/>
      <c r="CA54" s="679"/>
      <c r="CB54" s="679"/>
      <c r="CC54" s="679"/>
      <c r="CD54" s="679"/>
      <c r="CE54" s="679"/>
      <c r="CF54" s="679"/>
      <c r="CG54" s="679"/>
      <c r="CH54" s="679"/>
      <c r="CI54" s="679"/>
      <c r="CJ54" s="679"/>
      <c r="CK54" s="679"/>
      <c r="CL54" s="679"/>
      <c r="CM54" s="679"/>
      <c r="CN54" s="679"/>
      <c r="CO54" s="679"/>
      <c r="CP54" s="679"/>
      <c r="CQ54" s="679"/>
      <c r="CR54" s="679"/>
      <c r="CS54" s="679"/>
      <c r="CT54" s="679"/>
      <c r="CU54" s="679"/>
      <c r="CV54" s="679"/>
      <c r="CW54" s="679"/>
      <c r="CX54" s="679"/>
      <c r="CY54" s="679"/>
      <c r="CZ54" s="679"/>
      <c r="DA54" s="679"/>
      <c r="DB54" s="679"/>
      <c r="DC54" s="679"/>
      <c r="DD54" s="679"/>
      <c r="DE54" s="679"/>
      <c r="DF54" s="679"/>
      <c r="DG54" s="679"/>
      <c r="DH54" s="679"/>
      <c r="DI54" s="679"/>
      <c r="DJ54" s="679"/>
      <c r="DK54" s="679"/>
      <c r="DL54" s="679"/>
      <c r="DM54" s="679"/>
      <c r="DN54" s="679"/>
      <c r="DO54" s="679"/>
      <c r="DP54" s="679"/>
    </row>
    <row r="55" spans="1:120" s="479" customFormat="1" ht="24.95" customHeight="1" x14ac:dyDescent="0.2">
      <c r="A55" s="679"/>
      <c r="B55" s="480"/>
      <c r="C55" s="1580"/>
      <c r="D55" s="1580"/>
      <c r="E55" s="1580"/>
      <c r="F55" s="1580"/>
      <c r="G55" s="1580"/>
      <c r="H55" s="1025"/>
      <c r="I55" s="481"/>
      <c r="J55" s="482"/>
      <c r="K55" s="738"/>
      <c r="L55" s="742"/>
      <c r="M55" s="790"/>
      <c r="N55" s="794"/>
      <c r="O55" s="680"/>
      <c r="P55" s="680"/>
      <c r="Q55" s="798"/>
      <c r="R55" s="806"/>
      <c r="S55" s="680"/>
      <c r="T55" s="798"/>
      <c r="U55" s="680"/>
      <c r="V55" s="483"/>
      <c r="W55" s="484"/>
      <c r="X55" s="484"/>
      <c r="Y55" s="681"/>
      <c r="Z55" s="483"/>
      <c r="AA55" s="484"/>
      <c r="AB55" s="484"/>
      <c r="AC55" s="681"/>
      <c r="AD55" s="483"/>
      <c r="AE55" s="484"/>
      <c r="AF55" s="484"/>
      <c r="AG55" s="681"/>
      <c r="AH55" s="869"/>
      <c r="AI55" s="679"/>
      <c r="AJ55" s="871" t="s">
        <v>452</v>
      </c>
      <c r="AK55" s="679"/>
      <c r="AL55" s="679"/>
      <c r="AM55" s="679"/>
      <c r="AN55" s="679"/>
      <c r="AO55" s="679"/>
      <c r="AP55" s="679"/>
      <c r="AQ55" s="679"/>
      <c r="AR55" s="679"/>
      <c r="AS55" s="679"/>
      <c r="AT55" s="679"/>
      <c r="AU55" s="679"/>
      <c r="AV55" s="679"/>
      <c r="AW55" s="679"/>
      <c r="AX55" s="679"/>
      <c r="AY55" s="679"/>
      <c r="AZ55" s="679"/>
      <c r="BA55" s="679"/>
      <c r="BB55" s="679"/>
      <c r="BC55" s="679"/>
      <c r="BD55" s="679"/>
      <c r="BE55" s="679"/>
      <c r="BF55" s="679"/>
      <c r="BG55" s="679"/>
      <c r="BH55" s="679"/>
      <c r="BI55" s="679"/>
      <c r="BJ55" s="679"/>
      <c r="BK55" s="679"/>
      <c r="BL55" s="679"/>
      <c r="BM55" s="679"/>
      <c r="BN55" s="679"/>
      <c r="BO55" s="679"/>
      <c r="BP55" s="679"/>
      <c r="BQ55" s="679"/>
      <c r="BR55" s="679"/>
      <c r="BS55" s="679"/>
      <c r="BT55" s="679"/>
      <c r="BU55" s="679"/>
      <c r="BV55" s="679"/>
      <c r="BW55" s="679"/>
      <c r="BX55" s="679"/>
      <c r="BY55" s="679"/>
      <c r="BZ55" s="679"/>
      <c r="CA55" s="679"/>
      <c r="CB55" s="679"/>
      <c r="CC55" s="679"/>
      <c r="CD55" s="679"/>
      <c r="CE55" s="679"/>
      <c r="CF55" s="679"/>
      <c r="CG55" s="679"/>
      <c r="CH55" s="679"/>
      <c r="CI55" s="679"/>
      <c r="CJ55" s="679"/>
      <c r="CK55" s="679"/>
      <c r="CL55" s="679"/>
      <c r="CM55" s="679"/>
      <c r="CN55" s="679"/>
      <c r="CO55" s="679"/>
      <c r="CP55" s="679"/>
      <c r="CQ55" s="679"/>
      <c r="CR55" s="679"/>
      <c r="CS55" s="679"/>
      <c r="CT55" s="679"/>
      <c r="CU55" s="679"/>
      <c r="CV55" s="679"/>
      <c r="CW55" s="679"/>
      <c r="CX55" s="679"/>
      <c r="CY55" s="679"/>
      <c r="CZ55" s="679"/>
      <c r="DA55" s="679"/>
      <c r="DB55" s="679"/>
      <c r="DC55" s="679"/>
      <c r="DD55" s="679"/>
      <c r="DE55" s="679"/>
      <c r="DF55" s="679"/>
      <c r="DG55" s="679"/>
      <c r="DH55" s="679"/>
      <c r="DI55" s="679"/>
      <c r="DJ55" s="679"/>
      <c r="DK55" s="679"/>
      <c r="DL55" s="679"/>
      <c r="DM55" s="679"/>
      <c r="DN55" s="679"/>
      <c r="DO55" s="679"/>
      <c r="DP55" s="679"/>
    </row>
    <row r="56" spans="1:120" s="479" customFormat="1" ht="24.95" customHeight="1" x14ac:dyDescent="0.2">
      <c r="A56" s="679"/>
      <c r="B56" s="480"/>
      <c r="C56" s="1580"/>
      <c r="D56" s="1580"/>
      <c r="E56" s="1580"/>
      <c r="F56" s="1580"/>
      <c r="G56" s="1580"/>
      <c r="H56" s="865"/>
      <c r="I56" s="481"/>
      <c r="J56" s="482"/>
      <c r="K56" s="738"/>
      <c r="L56" s="742"/>
      <c r="M56" s="790"/>
      <c r="N56" s="794"/>
      <c r="O56" s="680"/>
      <c r="P56" s="680"/>
      <c r="Q56" s="798"/>
      <c r="R56" s="806"/>
      <c r="S56" s="680"/>
      <c r="T56" s="798"/>
      <c r="U56" s="680"/>
      <c r="V56" s="868"/>
      <c r="W56" s="868"/>
      <c r="X56" s="868"/>
      <c r="Y56" s="681"/>
      <c r="Z56" s="868"/>
      <c r="AA56" s="868"/>
      <c r="AB56" s="868"/>
      <c r="AC56" s="681"/>
      <c r="AD56" s="868"/>
      <c r="AE56" s="868"/>
      <c r="AF56" s="868"/>
      <c r="AG56" s="681"/>
      <c r="AH56" s="869"/>
      <c r="AI56" s="679"/>
      <c r="AJ56" s="871" t="s">
        <v>452</v>
      </c>
      <c r="AK56" s="870"/>
      <c r="AL56" s="679"/>
      <c r="AM56" s="679"/>
      <c r="AN56" s="679"/>
      <c r="AO56" s="679"/>
      <c r="AP56" s="679"/>
      <c r="AQ56" s="679"/>
      <c r="AR56" s="679"/>
      <c r="AS56" s="679"/>
      <c r="AT56" s="679"/>
      <c r="AU56" s="679"/>
      <c r="AV56" s="679"/>
      <c r="AW56" s="679"/>
      <c r="AX56" s="679"/>
      <c r="AY56" s="679"/>
      <c r="AZ56" s="679"/>
      <c r="BA56" s="679"/>
      <c r="BB56" s="679"/>
      <c r="BC56" s="679"/>
      <c r="BD56" s="679"/>
      <c r="BE56" s="679"/>
      <c r="BF56" s="679"/>
      <c r="BG56" s="679"/>
      <c r="BH56" s="679"/>
      <c r="BI56" s="679"/>
      <c r="BJ56" s="679"/>
      <c r="BK56" s="679"/>
      <c r="BL56" s="679"/>
      <c r="BM56" s="679"/>
      <c r="BN56" s="679"/>
      <c r="BO56" s="679"/>
      <c r="BP56" s="679"/>
      <c r="BQ56" s="679"/>
      <c r="BR56" s="679"/>
      <c r="BS56" s="679"/>
      <c r="BT56" s="679"/>
      <c r="BU56" s="679"/>
      <c r="BV56" s="679"/>
      <c r="BW56" s="679"/>
      <c r="BX56" s="679"/>
      <c r="BY56" s="679"/>
      <c r="BZ56" s="679"/>
      <c r="CA56" s="679"/>
      <c r="CB56" s="679"/>
      <c r="CC56" s="679"/>
      <c r="CD56" s="679"/>
      <c r="CE56" s="679"/>
      <c r="CF56" s="679"/>
      <c r="CG56" s="679"/>
      <c r="CH56" s="679"/>
      <c r="CI56" s="679"/>
      <c r="CJ56" s="679"/>
      <c r="CK56" s="679"/>
      <c r="CL56" s="679"/>
      <c r="CM56" s="679"/>
      <c r="CN56" s="679"/>
      <c r="CO56" s="679"/>
      <c r="CP56" s="679"/>
      <c r="CQ56" s="679"/>
      <c r="CR56" s="679"/>
      <c r="CS56" s="679"/>
      <c r="CT56" s="679"/>
      <c r="CU56" s="679"/>
      <c r="CV56" s="679"/>
      <c r="CW56" s="679"/>
      <c r="CX56" s="679"/>
      <c r="CY56" s="679"/>
      <c r="CZ56" s="679"/>
      <c r="DA56" s="679"/>
      <c r="DB56" s="679"/>
      <c r="DC56" s="679"/>
      <c r="DD56" s="679"/>
      <c r="DE56" s="679"/>
      <c r="DF56" s="679"/>
      <c r="DG56" s="679"/>
      <c r="DH56" s="679"/>
      <c r="DI56" s="679"/>
      <c r="DJ56" s="679"/>
      <c r="DK56" s="679"/>
      <c r="DL56" s="679"/>
      <c r="DM56" s="679"/>
      <c r="DN56" s="679"/>
      <c r="DO56" s="679"/>
      <c r="DP56" s="679"/>
    </row>
    <row r="57" spans="1:120" s="479" customFormat="1" ht="24.95" customHeight="1" x14ac:dyDescent="0.2">
      <c r="A57" s="679"/>
      <c r="B57" s="480"/>
      <c r="C57" s="1580"/>
      <c r="D57" s="1580"/>
      <c r="E57" s="1580"/>
      <c r="F57" s="1580"/>
      <c r="G57" s="1580"/>
      <c r="H57" s="968"/>
      <c r="I57" s="865"/>
      <c r="J57" s="482"/>
      <c r="K57" s="738"/>
      <c r="L57" s="742"/>
      <c r="M57" s="790"/>
      <c r="N57" s="794"/>
      <c r="O57" s="680"/>
      <c r="P57" s="680"/>
      <c r="Q57" s="798"/>
      <c r="R57" s="806"/>
      <c r="S57" s="680"/>
      <c r="T57" s="798"/>
      <c r="U57" s="680"/>
      <c r="V57" s="868"/>
      <c r="W57" s="868"/>
      <c r="X57" s="868"/>
      <c r="Y57" s="681"/>
      <c r="Z57" s="868"/>
      <c r="AA57" s="868"/>
      <c r="AB57" s="868"/>
      <c r="AC57" s="681"/>
      <c r="AD57" s="868"/>
      <c r="AE57" s="868"/>
      <c r="AF57" s="868"/>
      <c r="AG57" s="681"/>
      <c r="AH57" s="869"/>
      <c r="AI57" s="679"/>
      <c r="AJ57" s="871" t="s">
        <v>452</v>
      </c>
      <c r="AK57" s="679"/>
      <c r="AL57" s="679"/>
      <c r="AM57" s="679"/>
      <c r="AN57" s="679"/>
      <c r="AO57" s="679"/>
      <c r="AP57" s="679"/>
      <c r="AQ57" s="679"/>
      <c r="AR57" s="679"/>
      <c r="AS57" s="679"/>
      <c r="AT57" s="679"/>
      <c r="AU57" s="679"/>
      <c r="AV57" s="679"/>
      <c r="AW57" s="679"/>
      <c r="AX57" s="679"/>
      <c r="AY57" s="679"/>
      <c r="AZ57" s="679"/>
      <c r="BA57" s="679"/>
      <c r="BB57" s="679"/>
      <c r="BC57" s="679"/>
      <c r="BD57" s="679"/>
      <c r="BE57" s="679"/>
      <c r="BF57" s="679"/>
      <c r="BG57" s="679"/>
      <c r="BH57" s="679"/>
      <c r="BI57" s="679"/>
      <c r="BJ57" s="679"/>
      <c r="BK57" s="679"/>
      <c r="BL57" s="679"/>
      <c r="BM57" s="679"/>
      <c r="BN57" s="679"/>
      <c r="BO57" s="679"/>
      <c r="BP57" s="679"/>
      <c r="BQ57" s="679"/>
      <c r="BR57" s="679"/>
      <c r="BS57" s="679"/>
      <c r="BT57" s="679"/>
      <c r="BU57" s="679"/>
      <c r="BV57" s="679"/>
      <c r="BW57" s="679"/>
      <c r="BX57" s="679"/>
      <c r="BY57" s="679"/>
      <c r="BZ57" s="679"/>
      <c r="CA57" s="679"/>
      <c r="CB57" s="679"/>
      <c r="CC57" s="679"/>
      <c r="CD57" s="679"/>
      <c r="CE57" s="679"/>
      <c r="CF57" s="679"/>
      <c r="CG57" s="679"/>
      <c r="CH57" s="679"/>
      <c r="CI57" s="679"/>
      <c r="CJ57" s="679"/>
      <c r="CK57" s="679"/>
      <c r="CL57" s="679"/>
      <c r="CM57" s="679"/>
      <c r="CN57" s="679"/>
      <c r="CO57" s="679"/>
      <c r="CP57" s="679"/>
      <c r="CQ57" s="679"/>
      <c r="CR57" s="679"/>
      <c r="CS57" s="679"/>
      <c r="CT57" s="679"/>
      <c r="CU57" s="679"/>
      <c r="CV57" s="679"/>
      <c r="CW57" s="679"/>
      <c r="CX57" s="679"/>
      <c r="CY57" s="679"/>
      <c r="CZ57" s="679"/>
      <c r="DA57" s="679"/>
      <c r="DB57" s="679"/>
      <c r="DC57" s="679"/>
      <c r="DD57" s="679"/>
      <c r="DE57" s="679"/>
      <c r="DF57" s="679"/>
      <c r="DG57" s="679"/>
      <c r="DH57" s="679"/>
      <c r="DI57" s="679"/>
      <c r="DJ57" s="679"/>
      <c r="DK57" s="679"/>
      <c r="DL57" s="679"/>
      <c r="DM57" s="679"/>
      <c r="DN57" s="679"/>
      <c r="DO57" s="679"/>
      <c r="DP57" s="679"/>
    </row>
    <row r="58" spans="1:120" s="479" customFormat="1" ht="24.95" customHeight="1" x14ac:dyDescent="0.2">
      <c r="A58" s="679"/>
      <c r="B58" s="480"/>
      <c r="C58" s="1580"/>
      <c r="D58" s="1580"/>
      <c r="E58" s="1580"/>
      <c r="F58" s="1580"/>
      <c r="G58" s="1580"/>
      <c r="H58" s="968"/>
      <c r="I58" s="481"/>
      <c r="J58" s="482"/>
      <c r="K58" s="738"/>
      <c r="L58" s="742"/>
      <c r="M58" s="790"/>
      <c r="N58" s="794"/>
      <c r="O58" s="680"/>
      <c r="P58" s="680"/>
      <c r="Q58" s="798"/>
      <c r="R58" s="806"/>
      <c r="S58" s="680"/>
      <c r="T58" s="798"/>
      <c r="U58" s="680"/>
      <c r="V58" s="868"/>
      <c r="W58" s="868"/>
      <c r="X58" s="868"/>
      <c r="Y58" s="681"/>
      <c r="Z58" s="868"/>
      <c r="AA58" s="868"/>
      <c r="AB58" s="868"/>
      <c r="AC58" s="681"/>
      <c r="AD58" s="868"/>
      <c r="AE58" s="868"/>
      <c r="AF58" s="868"/>
      <c r="AG58" s="681"/>
      <c r="AH58" s="869"/>
      <c r="AI58" s="679"/>
      <c r="AJ58" s="871" t="s">
        <v>452</v>
      </c>
      <c r="AK58" s="679"/>
      <c r="AL58" s="679"/>
      <c r="AM58" s="679"/>
      <c r="AN58" s="679"/>
      <c r="AO58" s="679"/>
      <c r="AP58" s="679"/>
      <c r="AQ58" s="679"/>
      <c r="AR58" s="679"/>
      <c r="AS58" s="679"/>
      <c r="AT58" s="679"/>
      <c r="AU58" s="679"/>
      <c r="AV58" s="679"/>
      <c r="AW58" s="679"/>
      <c r="AX58" s="679"/>
      <c r="AY58" s="679"/>
      <c r="AZ58" s="679"/>
      <c r="BA58" s="679"/>
      <c r="BB58" s="679"/>
      <c r="BC58" s="679"/>
      <c r="BD58" s="679"/>
      <c r="BE58" s="679"/>
      <c r="BF58" s="679"/>
      <c r="BG58" s="679"/>
      <c r="BH58" s="679"/>
      <c r="BI58" s="679"/>
      <c r="BJ58" s="679"/>
      <c r="BK58" s="679"/>
      <c r="BL58" s="679"/>
      <c r="BM58" s="679"/>
      <c r="BN58" s="679"/>
      <c r="BO58" s="679"/>
      <c r="BP58" s="679"/>
      <c r="BQ58" s="679"/>
      <c r="BR58" s="679"/>
      <c r="BS58" s="679"/>
      <c r="BT58" s="679"/>
      <c r="BU58" s="679"/>
      <c r="BV58" s="679"/>
      <c r="BW58" s="679"/>
      <c r="BX58" s="679"/>
      <c r="BY58" s="679"/>
      <c r="BZ58" s="679"/>
      <c r="CA58" s="679"/>
      <c r="CB58" s="679"/>
      <c r="CC58" s="679"/>
      <c r="CD58" s="679"/>
      <c r="CE58" s="679"/>
      <c r="CF58" s="679"/>
      <c r="CG58" s="679"/>
      <c r="CH58" s="679"/>
      <c r="CI58" s="679"/>
      <c r="CJ58" s="679"/>
      <c r="CK58" s="679"/>
      <c r="CL58" s="679"/>
      <c r="CM58" s="679"/>
      <c r="CN58" s="679"/>
      <c r="CO58" s="679"/>
      <c r="CP58" s="679"/>
      <c r="CQ58" s="679"/>
      <c r="CR58" s="679"/>
      <c r="CS58" s="679"/>
      <c r="CT58" s="679"/>
      <c r="CU58" s="679"/>
      <c r="CV58" s="679"/>
      <c r="CW58" s="679"/>
      <c r="CX58" s="679"/>
      <c r="CY58" s="679"/>
      <c r="CZ58" s="679"/>
      <c r="DA58" s="679"/>
      <c r="DB58" s="679"/>
      <c r="DC58" s="679"/>
      <c r="DD58" s="679"/>
      <c r="DE58" s="679"/>
      <c r="DF58" s="679"/>
      <c r="DG58" s="679"/>
      <c r="DH58" s="679"/>
      <c r="DI58" s="679"/>
      <c r="DJ58" s="679"/>
      <c r="DK58" s="679"/>
      <c r="DL58" s="679"/>
      <c r="DM58" s="679"/>
      <c r="DN58" s="679"/>
      <c r="DO58" s="679"/>
      <c r="DP58" s="679"/>
    </row>
    <row r="59" spans="1:120" s="479" customFormat="1" ht="18" customHeight="1" x14ac:dyDescent="0.2">
      <c r="A59" s="679"/>
      <c r="B59" s="1609" t="s">
        <v>635</v>
      </c>
      <c r="C59" s="1610"/>
      <c r="D59" s="1610"/>
      <c r="E59" s="1610"/>
      <c r="F59" s="1610"/>
      <c r="G59" s="1610"/>
      <c r="H59" s="1610"/>
      <c r="I59" s="1610"/>
      <c r="J59" s="1610"/>
      <c r="K59" s="1611"/>
      <c r="L59" s="743"/>
      <c r="M59" s="791"/>
      <c r="N59" s="795"/>
      <c r="O59" s="682"/>
      <c r="P59" s="682"/>
      <c r="Q59" s="485">
        <f>Q53-SUM(Q54:Q58)</f>
        <v>0</v>
      </c>
      <c r="R59" s="807"/>
      <c r="S59" s="682"/>
      <c r="T59" s="485">
        <f>T53-SUM(T54:T58)</f>
        <v>0</v>
      </c>
      <c r="U59" s="682"/>
      <c r="V59" s="485">
        <f>V53-SUM(V54:V58)</f>
        <v>0</v>
      </c>
      <c r="W59" s="485">
        <f>W53-SUM(W54:W58)</f>
        <v>0</v>
      </c>
      <c r="X59" s="485">
        <f>X53-SUM(X54:X58)</f>
        <v>0</v>
      </c>
      <c r="Y59" s="681"/>
      <c r="Z59" s="485">
        <f>Z53-SUM(Z54:Z58)</f>
        <v>0</v>
      </c>
      <c r="AA59" s="485">
        <f>AA53-SUM(AA54:AA58)</f>
        <v>0</v>
      </c>
      <c r="AB59" s="485">
        <f>AB53-SUM(AB54:AB58)</f>
        <v>0</v>
      </c>
      <c r="AC59" s="681"/>
      <c r="AD59" s="485">
        <f>AD53-SUM(AD54:AD58)</f>
        <v>0</v>
      </c>
      <c r="AE59" s="485">
        <f>AE53-SUM(AE54:AE58)</f>
        <v>0</v>
      </c>
      <c r="AF59" s="485">
        <f>AF53-SUM(AF54:AF58)</f>
        <v>0</v>
      </c>
      <c r="AG59" s="681"/>
      <c r="AH59" s="486"/>
      <c r="AI59" s="679"/>
      <c r="AJ59" s="486"/>
      <c r="AK59" s="679"/>
      <c r="AL59" s="679"/>
      <c r="AM59" s="679"/>
      <c r="AN59" s="679"/>
      <c r="AO59" s="679"/>
      <c r="AP59" s="679"/>
      <c r="AQ59" s="679"/>
      <c r="AR59" s="679"/>
      <c r="AS59" s="679"/>
      <c r="AT59" s="679"/>
      <c r="AU59" s="679"/>
      <c r="AV59" s="679"/>
      <c r="AW59" s="679"/>
      <c r="AX59" s="679"/>
      <c r="AY59" s="679"/>
      <c r="AZ59" s="679"/>
      <c r="BA59" s="679"/>
      <c r="BB59" s="679"/>
      <c r="BC59" s="679"/>
      <c r="BD59" s="679"/>
      <c r="BE59" s="679"/>
      <c r="BF59" s="679"/>
      <c r="BG59" s="679"/>
      <c r="BH59" s="679"/>
      <c r="BI59" s="679"/>
      <c r="BJ59" s="679"/>
      <c r="BK59" s="679"/>
      <c r="BL59" s="679"/>
      <c r="BM59" s="679"/>
      <c r="BN59" s="679"/>
      <c r="BO59" s="679"/>
      <c r="BP59" s="679"/>
      <c r="BQ59" s="679"/>
      <c r="BR59" s="679"/>
      <c r="BS59" s="679"/>
      <c r="BT59" s="679"/>
      <c r="BU59" s="679"/>
      <c r="BV59" s="679"/>
      <c r="BW59" s="679"/>
      <c r="BX59" s="679"/>
      <c r="BY59" s="679"/>
      <c r="BZ59" s="679"/>
      <c r="CA59" s="679"/>
      <c r="CB59" s="679"/>
      <c r="CC59" s="679"/>
      <c r="CD59" s="679"/>
      <c r="CE59" s="679"/>
      <c r="CF59" s="679"/>
      <c r="CG59" s="679"/>
      <c r="CH59" s="679"/>
      <c r="CI59" s="679"/>
      <c r="CJ59" s="679"/>
      <c r="CK59" s="679"/>
      <c r="CL59" s="679"/>
      <c r="CM59" s="679"/>
      <c r="CN59" s="679"/>
      <c r="CO59" s="679"/>
      <c r="CP59" s="679"/>
      <c r="CQ59" s="679"/>
      <c r="CR59" s="679"/>
      <c r="CS59" s="679"/>
      <c r="CT59" s="679"/>
      <c r="CU59" s="679"/>
      <c r="CV59" s="679"/>
      <c r="CW59" s="679"/>
      <c r="CX59" s="679"/>
      <c r="CY59" s="679"/>
      <c r="CZ59" s="679"/>
      <c r="DA59" s="679"/>
      <c r="DB59" s="679"/>
      <c r="DC59" s="679"/>
      <c r="DD59" s="679"/>
      <c r="DE59" s="679"/>
      <c r="DF59" s="679"/>
      <c r="DG59" s="679"/>
      <c r="DH59" s="679"/>
      <c r="DI59" s="679"/>
      <c r="DJ59" s="679"/>
      <c r="DK59" s="679"/>
      <c r="DL59" s="679"/>
      <c r="DM59" s="679"/>
      <c r="DN59" s="679"/>
      <c r="DO59" s="679"/>
      <c r="DP59" s="679"/>
    </row>
    <row r="60" spans="1:120" s="476" customFormat="1" ht="24.95" customHeight="1" x14ac:dyDescent="0.2">
      <c r="A60" s="440"/>
      <c r="B60" s="1612" t="s">
        <v>636</v>
      </c>
      <c r="C60" s="1599"/>
      <c r="D60" s="1599"/>
      <c r="E60" s="1599"/>
      <c r="F60" s="1599"/>
      <c r="G60" s="1599"/>
      <c r="H60" s="1599"/>
      <c r="I60" s="1599"/>
      <c r="J60" s="1599"/>
      <c r="K60" s="1600"/>
      <c r="L60" s="741"/>
      <c r="M60" s="789"/>
      <c r="N60" s="793"/>
      <c r="O60" s="786"/>
      <c r="P60" s="786"/>
      <c r="Q60" s="799"/>
      <c r="R60" s="808"/>
      <c r="S60" s="786"/>
      <c r="T60" s="799"/>
      <c r="U60" s="519"/>
      <c r="V60" s="477"/>
      <c r="W60" s="477"/>
      <c r="X60" s="477"/>
      <c r="Y60" s="401"/>
      <c r="Z60" s="477"/>
      <c r="AA60" s="477"/>
      <c r="AB60" s="477"/>
      <c r="AC60" s="401"/>
      <c r="AD60" s="477"/>
      <c r="AE60" s="477"/>
      <c r="AF60" s="477"/>
      <c r="AG60" s="401"/>
      <c r="AH60" s="478"/>
      <c r="AI60" s="440"/>
      <c r="AJ60" s="478"/>
      <c r="AK60" s="440"/>
      <c r="AL60" s="440"/>
      <c r="AM60" s="440"/>
      <c r="AN60" s="440"/>
      <c r="AO60" s="440"/>
      <c r="AP60" s="440"/>
      <c r="AQ60" s="440"/>
      <c r="AR60" s="440"/>
      <c r="AS60" s="440"/>
      <c r="AT60" s="440"/>
      <c r="AU60" s="440"/>
      <c r="AV60" s="440"/>
      <c r="AW60" s="440"/>
      <c r="AX60" s="440"/>
      <c r="AY60" s="440"/>
      <c r="AZ60" s="440"/>
      <c r="BA60" s="440"/>
      <c r="BB60" s="440"/>
      <c r="BC60" s="440"/>
      <c r="BD60" s="440"/>
      <c r="BE60" s="440"/>
      <c r="BF60" s="440"/>
      <c r="BG60" s="440"/>
      <c r="BH60" s="440"/>
      <c r="BI60" s="440"/>
      <c r="BJ60" s="440"/>
      <c r="BK60" s="440"/>
      <c r="BL60" s="440"/>
      <c r="BM60" s="440"/>
      <c r="BN60" s="440"/>
      <c r="BO60" s="440"/>
      <c r="BP60" s="440"/>
      <c r="BQ60" s="440"/>
      <c r="BR60" s="440"/>
      <c r="BS60" s="440"/>
      <c r="BT60" s="440"/>
      <c r="BU60" s="440"/>
      <c r="BV60" s="440"/>
      <c r="BW60" s="440"/>
      <c r="BX60" s="440"/>
      <c r="BY60" s="440"/>
      <c r="BZ60" s="440"/>
      <c r="CA60" s="440"/>
      <c r="CB60" s="440"/>
      <c r="CC60" s="440"/>
      <c r="CD60" s="440"/>
      <c r="CE60" s="440"/>
      <c r="CF60" s="440"/>
      <c r="CG60" s="440"/>
      <c r="CH60" s="440"/>
      <c r="CI60" s="440"/>
      <c r="CJ60" s="440"/>
      <c r="CK60" s="440"/>
      <c r="CL60" s="440"/>
      <c r="CM60" s="440"/>
      <c r="CN60" s="440"/>
      <c r="CO60" s="440"/>
      <c r="CP60" s="440"/>
      <c r="CQ60" s="440"/>
      <c r="CR60" s="440"/>
      <c r="CS60" s="440"/>
      <c r="CT60" s="440"/>
      <c r="CU60" s="440"/>
      <c r="CV60" s="440"/>
      <c r="CW60" s="440"/>
      <c r="CX60" s="440"/>
      <c r="CY60" s="440"/>
      <c r="CZ60" s="440"/>
      <c r="DA60" s="440"/>
      <c r="DB60" s="440"/>
      <c r="DC60" s="440"/>
      <c r="DD60" s="440"/>
      <c r="DE60" s="440"/>
      <c r="DF60" s="440"/>
      <c r="DG60" s="440"/>
      <c r="DH60" s="440"/>
      <c r="DI60" s="440"/>
      <c r="DJ60" s="440"/>
      <c r="DK60" s="440"/>
      <c r="DL60" s="440"/>
      <c r="DM60" s="440"/>
      <c r="DN60" s="440"/>
      <c r="DO60" s="440"/>
      <c r="DP60" s="440"/>
    </row>
    <row r="61" spans="1:120" s="479" customFormat="1" ht="24.95" customHeight="1" x14ac:dyDescent="0.2">
      <c r="A61" s="679"/>
      <c r="B61" s="480"/>
      <c r="C61" s="1580"/>
      <c r="D61" s="1580"/>
      <c r="E61" s="1580"/>
      <c r="F61" s="1580"/>
      <c r="G61" s="1580"/>
      <c r="H61" s="968"/>
      <c r="I61" s="481"/>
      <c r="J61" s="482"/>
      <c r="K61" s="738"/>
      <c r="L61" s="742"/>
      <c r="M61" s="790"/>
      <c r="N61" s="794"/>
      <c r="O61" s="680"/>
      <c r="P61" s="680"/>
      <c r="Q61" s="798"/>
      <c r="R61" s="806"/>
      <c r="S61" s="680"/>
      <c r="T61" s="798"/>
      <c r="U61" s="680"/>
      <c r="V61" s="868"/>
      <c r="W61" s="868"/>
      <c r="X61" s="868"/>
      <c r="Y61" s="681"/>
      <c r="Z61" s="868"/>
      <c r="AA61" s="868"/>
      <c r="AB61" s="868"/>
      <c r="AC61" s="681"/>
      <c r="AD61" s="868"/>
      <c r="AE61" s="868"/>
      <c r="AF61" s="868"/>
      <c r="AG61" s="681"/>
      <c r="AH61" s="869"/>
      <c r="AI61" s="679"/>
      <c r="AJ61" s="871" t="s">
        <v>452</v>
      </c>
      <c r="AK61" s="679"/>
      <c r="AL61" s="679"/>
      <c r="AM61" s="679"/>
      <c r="AN61" s="679"/>
      <c r="AO61" s="679"/>
      <c r="AP61" s="679"/>
      <c r="AQ61" s="679"/>
      <c r="AR61" s="679"/>
      <c r="AS61" s="679"/>
      <c r="AT61" s="679"/>
      <c r="AU61" s="679"/>
      <c r="AV61" s="679"/>
      <c r="AW61" s="679"/>
      <c r="AX61" s="679"/>
      <c r="AY61" s="679"/>
      <c r="AZ61" s="679"/>
      <c r="BA61" s="679"/>
      <c r="BB61" s="679"/>
      <c r="BC61" s="679"/>
      <c r="BD61" s="679"/>
      <c r="BE61" s="679"/>
      <c r="BF61" s="679"/>
      <c r="BG61" s="679"/>
      <c r="BH61" s="679"/>
      <c r="BI61" s="679"/>
      <c r="BJ61" s="679"/>
      <c r="BK61" s="679"/>
      <c r="BL61" s="679"/>
      <c r="BM61" s="679"/>
      <c r="BN61" s="679"/>
      <c r="BO61" s="679"/>
      <c r="BP61" s="679"/>
      <c r="BQ61" s="679"/>
      <c r="BR61" s="679"/>
      <c r="BS61" s="679"/>
      <c r="BT61" s="679"/>
      <c r="BU61" s="679"/>
      <c r="BV61" s="679"/>
      <c r="BW61" s="679"/>
      <c r="BX61" s="679"/>
      <c r="BY61" s="679"/>
      <c r="BZ61" s="679"/>
      <c r="CA61" s="679"/>
      <c r="CB61" s="679"/>
      <c r="CC61" s="679"/>
      <c r="CD61" s="679"/>
      <c r="CE61" s="679"/>
      <c r="CF61" s="679"/>
      <c r="CG61" s="679"/>
      <c r="CH61" s="679"/>
      <c r="CI61" s="679"/>
      <c r="CJ61" s="679"/>
      <c r="CK61" s="679"/>
      <c r="CL61" s="679"/>
      <c r="CM61" s="679"/>
      <c r="CN61" s="679"/>
      <c r="CO61" s="679"/>
      <c r="CP61" s="679"/>
      <c r="CQ61" s="679"/>
      <c r="CR61" s="679"/>
      <c r="CS61" s="679"/>
      <c r="CT61" s="679"/>
      <c r="CU61" s="679"/>
      <c r="CV61" s="679"/>
      <c r="CW61" s="679"/>
      <c r="CX61" s="679"/>
      <c r="CY61" s="679"/>
      <c r="CZ61" s="679"/>
      <c r="DA61" s="679"/>
      <c r="DB61" s="679"/>
      <c r="DC61" s="679"/>
      <c r="DD61" s="679"/>
      <c r="DE61" s="679"/>
      <c r="DF61" s="679"/>
      <c r="DG61" s="679"/>
      <c r="DH61" s="679"/>
      <c r="DI61" s="679"/>
      <c r="DJ61" s="679"/>
      <c r="DK61" s="679"/>
      <c r="DL61" s="679"/>
      <c r="DM61" s="679"/>
      <c r="DN61" s="679"/>
      <c r="DO61" s="679"/>
      <c r="DP61" s="679"/>
    </row>
    <row r="62" spans="1:120" s="479" customFormat="1" ht="24.95" customHeight="1" x14ac:dyDescent="0.2">
      <c r="A62" s="679"/>
      <c r="B62" s="480"/>
      <c r="C62" s="1580"/>
      <c r="D62" s="1580"/>
      <c r="E62" s="1580"/>
      <c r="F62" s="1580"/>
      <c r="G62" s="1580"/>
      <c r="H62" s="968"/>
      <c r="I62" s="481"/>
      <c r="J62" s="482"/>
      <c r="K62" s="738"/>
      <c r="L62" s="742"/>
      <c r="M62" s="790"/>
      <c r="N62" s="794"/>
      <c r="O62" s="680"/>
      <c r="P62" s="680"/>
      <c r="Q62" s="798"/>
      <c r="R62" s="806"/>
      <c r="S62" s="680"/>
      <c r="T62" s="798"/>
      <c r="U62" s="680"/>
      <c r="V62" s="868"/>
      <c r="W62" s="868"/>
      <c r="X62" s="868"/>
      <c r="Y62" s="681"/>
      <c r="Z62" s="868"/>
      <c r="AA62" s="868"/>
      <c r="AB62" s="868"/>
      <c r="AC62" s="681"/>
      <c r="AD62" s="868"/>
      <c r="AE62" s="868"/>
      <c r="AF62" s="868"/>
      <c r="AG62" s="681"/>
      <c r="AH62" s="869"/>
      <c r="AI62" s="679"/>
      <c r="AJ62" s="871" t="s">
        <v>452</v>
      </c>
      <c r="AK62" s="679"/>
      <c r="AL62" s="679"/>
      <c r="AM62" s="679"/>
      <c r="AN62" s="679"/>
      <c r="AO62" s="679"/>
      <c r="AP62" s="679"/>
      <c r="AQ62" s="679"/>
      <c r="AR62" s="679"/>
      <c r="AS62" s="679"/>
      <c r="AT62" s="679"/>
      <c r="AU62" s="679"/>
      <c r="AV62" s="679"/>
      <c r="AW62" s="679"/>
      <c r="AX62" s="679"/>
      <c r="AY62" s="679"/>
      <c r="AZ62" s="679"/>
      <c r="BA62" s="679"/>
      <c r="BB62" s="679"/>
      <c r="BC62" s="679"/>
      <c r="BD62" s="679"/>
      <c r="BE62" s="679"/>
      <c r="BF62" s="679"/>
      <c r="BG62" s="679"/>
      <c r="BH62" s="679"/>
      <c r="BI62" s="679"/>
      <c r="BJ62" s="679"/>
      <c r="BK62" s="679"/>
      <c r="BL62" s="679"/>
      <c r="BM62" s="679"/>
      <c r="BN62" s="679"/>
      <c r="BO62" s="679"/>
      <c r="BP62" s="679"/>
      <c r="BQ62" s="679"/>
      <c r="BR62" s="679"/>
      <c r="BS62" s="679"/>
      <c r="BT62" s="679"/>
      <c r="BU62" s="679"/>
      <c r="BV62" s="679"/>
      <c r="BW62" s="679"/>
      <c r="BX62" s="679"/>
      <c r="BY62" s="679"/>
      <c r="BZ62" s="679"/>
      <c r="CA62" s="679"/>
      <c r="CB62" s="679"/>
      <c r="CC62" s="679"/>
      <c r="CD62" s="679"/>
      <c r="CE62" s="679"/>
      <c r="CF62" s="679"/>
      <c r="CG62" s="679"/>
      <c r="CH62" s="679"/>
      <c r="CI62" s="679"/>
      <c r="CJ62" s="679"/>
      <c r="CK62" s="679"/>
      <c r="CL62" s="679"/>
      <c r="CM62" s="679"/>
      <c r="CN62" s="679"/>
      <c r="CO62" s="679"/>
      <c r="CP62" s="679"/>
      <c r="CQ62" s="679"/>
      <c r="CR62" s="679"/>
      <c r="CS62" s="679"/>
      <c r="CT62" s="679"/>
      <c r="CU62" s="679"/>
      <c r="CV62" s="679"/>
      <c r="CW62" s="679"/>
      <c r="CX62" s="679"/>
      <c r="CY62" s="679"/>
      <c r="CZ62" s="679"/>
      <c r="DA62" s="679"/>
      <c r="DB62" s="679"/>
      <c r="DC62" s="679"/>
      <c r="DD62" s="679"/>
      <c r="DE62" s="679"/>
      <c r="DF62" s="679"/>
      <c r="DG62" s="679"/>
      <c r="DH62" s="679"/>
      <c r="DI62" s="679"/>
      <c r="DJ62" s="679"/>
      <c r="DK62" s="679"/>
      <c r="DL62" s="679"/>
      <c r="DM62" s="679"/>
      <c r="DN62" s="679"/>
      <c r="DO62" s="679"/>
      <c r="DP62" s="679"/>
    </row>
    <row r="63" spans="1:120" s="479" customFormat="1" ht="24.95" customHeight="1" x14ac:dyDescent="0.2">
      <c r="A63" s="679"/>
      <c r="B63" s="480"/>
      <c r="C63" s="1580"/>
      <c r="D63" s="1580"/>
      <c r="E63" s="1580"/>
      <c r="F63" s="1580"/>
      <c r="G63" s="1580"/>
      <c r="H63" s="968"/>
      <c r="I63" s="481"/>
      <c r="J63" s="482"/>
      <c r="K63" s="738"/>
      <c r="L63" s="742"/>
      <c r="M63" s="790"/>
      <c r="N63" s="794"/>
      <c r="O63" s="680"/>
      <c r="P63" s="680"/>
      <c r="Q63" s="798"/>
      <c r="R63" s="806"/>
      <c r="S63" s="680"/>
      <c r="T63" s="798"/>
      <c r="U63" s="680"/>
      <c r="V63" s="868"/>
      <c r="W63" s="868"/>
      <c r="X63" s="868"/>
      <c r="Y63" s="681"/>
      <c r="Z63" s="868"/>
      <c r="AA63" s="868"/>
      <c r="AB63" s="868"/>
      <c r="AC63" s="681"/>
      <c r="AD63" s="868"/>
      <c r="AE63" s="868"/>
      <c r="AF63" s="868"/>
      <c r="AG63" s="681"/>
      <c r="AH63" s="869"/>
      <c r="AI63" s="679"/>
      <c r="AJ63" s="871" t="s">
        <v>452</v>
      </c>
      <c r="AK63" s="679"/>
      <c r="AL63" s="679"/>
      <c r="AM63" s="679"/>
      <c r="AN63" s="679"/>
      <c r="AO63" s="679"/>
      <c r="AP63" s="679"/>
      <c r="AQ63" s="679"/>
      <c r="AR63" s="679"/>
      <c r="AS63" s="679"/>
      <c r="AT63" s="679"/>
      <c r="AU63" s="679"/>
      <c r="AV63" s="679"/>
      <c r="AW63" s="679"/>
      <c r="AX63" s="679"/>
      <c r="AY63" s="679"/>
      <c r="AZ63" s="679"/>
      <c r="BA63" s="679"/>
      <c r="BB63" s="679"/>
      <c r="BC63" s="679"/>
      <c r="BD63" s="679"/>
      <c r="BE63" s="679"/>
      <c r="BF63" s="679"/>
      <c r="BG63" s="679"/>
      <c r="BH63" s="679"/>
      <c r="BI63" s="679"/>
      <c r="BJ63" s="679"/>
      <c r="BK63" s="679"/>
      <c r="BL63" s="679"/>
      <c r="BM63" s="679"/>
      <c r="BN63" s="679"/>
      <c r="BO63" s="679"/>
      <c r="BP63" s="679"/>
      <c r="BQ63" s="679"/>
      <c r="BR63" s="679"/>
      <c r="BS63" s="679"/>
      <c r="BT63" s="679"/>
      <c r="BU63" s="679"/>
      <c r="BV63" s="679"/>
      <c r="BW63" s="679"/>
      <c r="BX63" s="679"/>
      <c r="BY63" s="679"/>
      <c r="BZ63" s="679"/>
      <c r="CA63" s="679"/>
      <c r="CB63" s="679"/>
      <c r="CC63" s="679"/>
      <c r="CD63" s="679"/>
      <c r="CE63" s="679"/>
      <c r="CF63" s="679"/>
      <c r="CG63" s="679"/>
      <c r="CH63" s="679"/>
      <c r="CI63" s="679"/>
      <c r="CJ63" s="679"/>
      <c r="CK63" s="679"/>
      <c r="CL63" s="679"/>
      <c r="CM63" s="679"/>
      <c r="CN63" s="679"/>
      <c r="CO63" s="679"/>
      <c r="CP63" s="679"/>
      <c r="CQ63" s="679"/>
      <c r="CR63" s="679"/>
      <c r="CS63" s="679"/>
      <c r="CT63" s="679"/>
      <c r="CU63" s="679"/>
      <c r="CV63" s="679"/>
      <c r="CW63" s="679"/>
      <c r="CX63" s="679"/>
      <c r="CY63" s="679"/>
      <c r="CZ63" s="679"/>
      <c r="DA63" s="679"/>
      <c r="DB63" s="679"/>
      <c r="DC63" s="679"/>
      <c r="DD63" s="679"/>
      <c r="DE63" s="679"/>
      <c r="DF63" s="679"/>
      <c r="DG63" s="679"/>
      <c r="DH63" s="679"/>
      <c r="DI63" s="679"/>
      <c r="DJ63" s="679"/>
      <c r="DK63" s="679"/>
      <c r="DL63" s="679"/>
      <c r="DM63" s="679"/>
      <c r="DN63" s="679"/>
      <c r="DO63" s="679"/>
      <c r="DP63" s="679"/>
    </row>
    <row r="64" spans="1:120" s="479" customFormat="1" ht="24.95" customHeight="1" x14ac:dyDescent="0.2">
      <c r="A64" s="679"/>
      <c r="B64" s="480"/>
      <c r="C64" s="1580"/>
      <c r="D64" s="1580"/>
      <c r="E64" s="1580"/>
      <c r="F64" s="1580"/>
      <c r="G64" s="1580"/>
      <c r="H64" s="968"/>
      <c r="I64" s="481"/>
      <c r="J64" s="482"/>
      <c r="K64" s="738"/>
      <c r="L64" s="742"/>
      <c r="M64" s="790"/>
      <c r="N64" s="794"/>
      <c r="O64" s="680"/>
      <c r="P64" s="680"/>
      <c r="Q64" s="798"/>
      <c r="R64" s="806"/>
      <c r="S64" s="680"/>
      <c r="T64" s="798"/>
      <c r="U64" s="680"/>
      <c r="V64" s="868"/>
      <c r="W64" s="868"/>
      <c r="X64" s="868"/>
      <c r="Y64" s="681"/>
      <c r="Z64" s="868"/>
      <c r="AA64" s="868"/>
      <c r="AB64" s="868"/>
      <c r="AC64" s="681"/>
      <c r="AD64" s="868"/>
      <c r="AE64" s="868"/>
      <c r="AF64" s="868"/>
      <c r="AG64" s="681"/>
      <c r="AH64" s="869"/>
      <c r="AI64" s="679"/>
      <c r="AJ64" s="871" t="s">
        <v>452</v>
      </c>
      <c r="AK64" s="679"/>
      <c r="AL64" s="679"/>
      <c r="AM64" s="679"/>
      <c r="AN64" s="679"/>
      <c r="AO64" s="679"/>
      <c r="AP64" s="679"/>
      <c r="AQ64" s="679"/>
      <c r="AR64" s="679"/>
      <c r="AS64" s="679"/>
      <c r="AT64" s="679"/>
      <c r="AU64" s="679"/>
      <c r="AV64" s="679"/>
      <c r="AW64" s="679"/>
      <c r="AX64" s="679"/>
      <c r="AY64" s="679"/>
      <c r="AZ64" s="679"/>
      <c r="BA64" s="679"/>
      <c r="BB64" s="679"/>
      <c r="BC64" s="679"/>
      <c r="BD64" s="679"/>
      <c r="BE64" s="679"/>
      <c r="BF64" s="679"/>
      <c r="BG64" s="679"/>
      <c r="BH64" s="679"/>
      <c r="BI64" s="679"/>
      <c r="BJ64" s="679"/>
      <c r="BK64" s="679"/>
      <c r="BL64" s="679"/>
      <c r="BM64" s="679"/>
      <c r="BN64" s="679"/>
      <c r="BO64" s="679"/>
      <c r="BP64" s="679"/>
      <c r="BQ64" s="679"/>
      <c r="BR64" s="679"/>
      <c r="BS64" s="679"/>
      <c r="BT64" s="679"/>
      <c r="BU64" s="679"/>
      <c r="BV64" s="679"/>
      <c r="BW64" s="679"/>
      <c r="BX64" s="679"/>
      <c r="BY64" s="679"/>
      <c r="BZ64" s="679"/>
      <c r="CA64" s="679"/>
      <c r="CB64" s="679"/>
      <c r="CC64" s="679"/>
      <c r="CD64" s="679"/>
      <c r="CE64" s="679"/>
      <c r="CF64" s="679"/>
      <c r="CG64" s="679"/>
      <c r="CH64" s="679"/>
      <c r="CI64" s="679"/>
      <c r="CJ64" s="679"/>
      <c r="CK64" s="679"/>
      <c r="CL64" s="679"/>
      <c r="CM64" s="679"/>
      <c r="CN64" s="679"/>
      <c r="CO64" s="679"/>
      <c r="CP64" s="679"/>
      <c r="CQ64" s="679"/>
      <c r="CR64" s="679"/>
      <c r="CS64" s="679"/>
      <c r="CT64" s="679"/>
      <c r="CU64" s="679"/>
      <c r="CV64" s="679"/>
      <c r="CW64" s="679"/>
      <c r="CX64" s="679"/>
      <c r="CY64" s="679"/>
      <c r="CZ64" s="679"/>
      <c r="DA64" s="679"/>
      <c r="DB64" s="679"/>
      <c r="DC64" s="679"/>
      <c r="DD64" s="679"/>
      <c r="DE64" s="679"/>
      <c r="DF64" s="679"/>
      <c r="DG64" s="679"/>
      <c r="DH64" s="679"/>
      <c r="DI64" s="679"/>
      <c r="DJ64" s="679"/>
      <c r="DK64" s="679"/>
      <c r="DL64" s="679"/>
      <c r="DM64" s="679"/>
      <c r="DN64" s="679"/>
      <c r="DO64" s="679"/>
      <c r="DP64" s="679"/>
    </row>
    <row r="65" spans="1:120" s="479" customFormat="1" ht="24.95" customHeight="1" x14ac:dyDescent="0.2">
      <c r="A65" s="679"/>
      <c r="B65" s="480"/>
      <c r="C65" s="1580"/>
      <c r="D65" s="1580"/>
      <c r="E65" s="1580"/>
      <c r="F65" s="1580"/>
      <c r="G65" s="1580"/>
      <c r="H65" s="968"/>
      <c r="I65" s="481"/>
      <c r="J65" s="482"/>
      <c r="K65" s="738"/>
      <c r="L65" s="742"/>
      <c r="M65" s="790"/>
      <c r="N65" s="794"/>
      <c r="O65" s="680"/>
      <c r="P65" s="680"/>
      <c r="Q65" s="798"/>
      <c r="R65" s="806"/>
      <c r="S65" s="680"/>
      <c r="T65" s="798"/>
      <c r="U65" s="680"/>
      <c r="V65" s="868"/>
      <c r="W65" s="868"/>
      <c r="X65" s="868"/>
      <c r="Y65" s="681"/>
      <c r="Z65" s="868"/>
      <c r="AA65" s="868"/>
      <c r="AB65" s="868"/>
      <c r="AC65" s="681"/>
      <c r="AD65" s="868"/>
      <c r="AE65" s="868"/>
      <c r="AF65" s="868"/>
      <c r="AG65" s="681"/>
      <c r="AH65" s="869"/>
      <c r="AI65" s="679"/>
      <c r="AJ65" s="871" t="s">
        <v>452</v>
      </c>
      <c r="AK65" s="679"/>
      <c r="AL65" s="679"/>
      <c r="AM65" s="679"/>
      <c r="AN65" s="679"/>
      <c r="AO65" s="679"/>
      <c r="AP65" s="679"/>
      <c r="AQ65" s="679"/>
      <c r="AR65" s="679"/>
      <c r="AS65" s="679"/>
      <c r="AT65" s="679"/>
      <c r="AU65" s="679"/>
      <c r="AV65" s="679"/>
      <c r="AW65" s="679"/>
      <c r="AX65" s="679"/>
      <c r="AY65" s="679"/>
      <c r="AZ65" s="679"/>
      <c r="BA65" s="679"/>
      <c r="BB65" s="679"/>
      <c r="BC65" s="679"/>
      <c r="BD65" s="679"/>
      <c r="BE65" s="679"/>
      <c r="BF65" s="679"/>
      <c r="BG65" s="679"/>
      <c r="BH65" s="679"/>
      <c r="BI65" s="679"/>
      <c r="BJ65" s="679"/>
      <c r="BK65" s="679"/>
      <c r="BL65" s="679"/>
      <c r="BM65" s="679"/>
      <c r="BN65" s="679"/>
      <c r="BO65" s="679"/>
      <c r="BP65" s="679"/>
      <c r="BQ65" s="679"/>
      <c r="BR65" s="679"/>
      <c r="BS65" s="679"/>
      <c r="BT65" s="679"/>
      <c r="BU65" s="679"/>
      <c r="BV65" s="679"/>
      <c r="BW65" s="679"/>
      <c r="BX65" s="679"/>
      <c r="BY65" s="679"/>
      <c r="BZ65" s="679"/>
      <c r="CA65" s="679"/>
      <c r="CB65" s="679"/>
      <c r="CC65" s="679"/>
      <c r="CD65" s="679"/>
      <c r="CE65" s="679"/>
      <c r="CF65" s="679"/>
      <c r="CG65" s="679"/>
      <c r="CH65" s="679"/>
      <c r="CI65" s="679"/>
      <c r="CJ65" s="679"/>
      <c r="CK65" s="679"/>
      <c r="CL65" s="679"/>
      <c r="CM65" s="679"/>
      <c r="CN65" s="679"/>
      <c r="CO65" s="679"/>
      <c r="CP65" s="679"/>
      <c r="CQ65" s="679"/>
      <c r="CR65" s="679"/>
      <c r="CS65" s="679"/>
      <c r="CT65" s="679"/>
      <c r="CU65" s="679"/>
      <c r="CV65" s="679"/>
      <c r="CW65" s="679"/>
      <c r="CX65" s="679"/>
      <c r="CY65" s="679"/>
      <c r="CZ65" s="679"/>
      <c r="DA65" s="679"/>
      <c r="DB65" s="679"/>
      <c r="DC65" s="679"/>
      <c r="DD65" s="679"/>
      <c r="DE65" s="679"/>
      <c r="DF65" s="679"/>
      <c r="DG65" s="679"/>
      <c r="DH65" s="679"/>
      <c r="DI65" s="679"/>
      <c r="DJ65" s="679"/>
      <c r="DK65" s="679"/>
      <c r="DL65" s="679"/>
      <c r="DM65" s="679"/>
      <c r="DN65" s="679"/>
      <c r="DO65" s="679"/>
      <c r="DP65" s="679"/>
    </row>
    <row r="66" spans="1:120" s="479" customFormat="1" ht="18" customHeight="1" x14ac:dyDescent="0.2">
      <c r="A66" s="679"/>
      <c r="B66" s="1609" t="s">
        <v>635</v>
      </c>
      <c r="C66" s="1610"/>
      <c r="D66" s="1610"/>
      <c r="E66" s="1610"/>
      <c r="F66" s="1610"/>
      <c r="G66" s="1610"/>
      <c r="H66" s="1610"/>
      <c r="I66" s="1610"/>
      <c r="J66" s="1610"/>
      <c r="K66" s="1611"/>
      <c r="L66" s="743"/>
      <c r="M66" s="791"/>
      <c r="N66" s="795"/>
      <c r="O66" s="682"/>
      <c r="P66" s="682"/>
      <c r="Q66" s="485">
        <f>Q60-SUM(Q61:Q65)</f>
        <v>0</v>
      </c>
      <c r="R66" s="807"/>
      <c r="S66" s="682"/>
      <c r="T66" s="485">
        <f>T60-SUM(T61:T65)</f>
        <v>0</v>
      </c>
      <c r="U66" s="682"/>
      <c r="V66" s="485">
        <f>V60-SUM(V61:V65)</f>
        <v>0</v>
      </c>
      <c r="W66" s="485">
        <f t="shared" ref="W66:AF66" si="0">W60-SUM(W61:W65)</f>
        <v>0</v>
      </c>
      <c r="X66" s="485">
        <f>X60-SUM(X61:X65)</f>
        <v>0</v>
      </c>
      <c r="Y66" s="681"/>
      <c r="Z66" s="485">
        <f t="shared" si="0"/>
        <v>0</v>
      </c>
      <c r="AA66" s="485">
        <f t="shared" si="0"/>
        <v>0</v>
      </c>
      <c r="AB66" s="485">
        <f t="shared" si="0"/>
        <v>0</v>
      </c>
      <c r="AC66" s="681"/>
      <c r="AD66" s="485">
        <f t="shared" si="0"/>
        <v>0</v>
      </c>
      <c r="AE66" s="485">
        <f t="shared" si="0"/>
        <v>0</v>
      </c>
      <c r="AF66" s="485">
        <f t="shared" si="0"/>
        <v>0</v>
      </c>
      <c r="AG66" s="681"/>
      <c r="AH66" s="487"/>
      <c r="AI66" s="679"/>
      <c r="AJ66" s="487"/>
      <c r="AK66" s="679"/>
      <c r="AL66" s="679"/>
      <c r="AM66" s="679"/>
      <c r="AN66" s="679"/>
      <c r="AO66" s="679"/>
      <c r="AP66" s="679"/>
      <c r="AQ66" s="679"/>
      <c r="AR66" s="679"/>
      <c r="AS66" s="679"/>
      <c r="AT66" s="679"/>
      <c r="AU66" s="679"/>
      <c r="AV66" s="679"/>
      <c r="AW66" s="679"/>
      <c r="AX66" s="679"/>
      <c r="AY66" s="679"/>
      <c r="AZ66" s="679"/>
      <c r="BA66" s="679"/>
      <c r="BB66" s="679"/>
      <c r="BC66" s="679"/>
      <c r="BD66" s="679"/>
      <c r="BE66" s="679"/>
      <c r="BF66" s="679"/>
      <c r="BG66" s="679"/>
      <c r="BH66" s="679"/>
      <c r="BI66" s="679"/>
      <c r="BJ66" s="679"/>
      <c r="BK66" s="679"/>
      <c r="BL66" s="679"/>
      <c r="BM66" s="679"/>
      <c r="BN66" s="679"/>
      <c r="BO66" s="679"/>
      <c r="BP66" s="679"/>
      <c r="BQ66" s="679"/>
      <c r="BR66" s="679"/>
      <c r="BS66" s="679"/>
      <c r="BT66" s="679"/>
      <c r="BU66" s="679"/>
      <c r="BV66" s="679"/>
      <c r="BW66" s="679"/>
      <c r="BX66" s="679"/>
      <c r="BY66" s="679"/>
      <c r="BZ66" s="679"/>
      <c r="CA66" s="679"/>
      <c r="CB66" s="679"/>
      <c r="CC66" s="679"/>
      <c r="CD66" s="679"/>
      <c r="CE66" s="679"/>
      <c r="CF66" s="679"/>
      <c r="CG66" s="679"/>
      <c r="CH66" s="679"/>
      <c r="CI66" s="679"/>
      <c r="CJ66" s="679"/>
      <c r="CK66" s="679"/>
      <c r="CL66" s="679"/>
      <c r="CM66" s="679"/>
      <c r="CN66" s="679"/>
      <c r="CO66" s="679"/>
      <c r="CP66" s="679"/>
      <c r="CQ66" s="679"/>
      <c r="CR66" s="679"/>
      <c r="CS66" s="679"/>
      <c r="CT66" s="679"/>
      <c r="CU66" s="679"/>
      <c r="CV66" s="679"/>
      <c r="CW66" s="679"/>
      <c r="CX66" s="679"/>
      <c r="CY66" s="679"/>
      <c r="CZ66" s="679"/>
      <c r="DA66" s="679"/>
      <c r="DB66" s="679"/>
      <c r="DC66" s="679"/>
      <c r="DD66" s="679"/>
      <c r="DE66" s="679"/>
      <c r="DF66" s="679"/>
      <c r="DG66" s="679"/>
      <c r="DH66" s="679"/>
      <c r="DI66" s="679"/>
      <c r="DJ66" s="679"/>
      <c r="DK66" s="679"/>
      <c r="DL66" s="679"/>
      <c r="DM66" s="679"/>
      <c r="DN66" s="679"/>
      <c r="DO66" s="679"/>
      <c r="DP66" s="679"/>
    </row>
    <row r="67" spans="1:120" s="476" customFormat="1" ht="24.95" customHeight="1" x14ac:dyDescent="0.2">
      <c r="A67" s="440"/>
      <c r="B67" s="1598" t="s">
        <v>637</v>
      </c>
      <c r="C67" s="1599"/>
      <c r="D67" s="1599"/>
      <c r="E67" s="1599"/>
      <c r="F67" s="1599"/>
      <c r="G67" s="1599"/>
      <c r="H67" s="1599"/>
      <c r="I67" s="1599"/>
      <c r="J67" s="1599"/>
      <c r="K67" s="1600"/>
      <c r="L67" s="741"/>
      <c r="M67" s="789"/>
      <c r="N67" s="793"/>
      <c r="O67" s="786"/>
      <c r="P67" s="786"/>
      <c r="Q67" s="797"/>
      <c r="R67" s="805"/>
      <c r="S67" s="786"/>
      <c r="T67" s="797"/>
      <c r="U67" s="519"/>
      <c r="V67" s="477"/>
      <c r="W67" s="477"/>
      <c r="X67" s="477"/>
      <c r="Y67" s="401"/>
      <c r="Z67" s="477"/>
      <c r="AA67" s="477"/>
      <c r="AB67" s="477"/>
      <c r="AC67" s="401"/>
      <c r="AD67" s="477"/>
      <c r="AE67" s="477"/>
      <c r="AF67" s="477"/>
      <c r="AG67" s="401"/>
      <c r="AH67" s="478"/>
      <c r="AI67" s="440"/>
      <c r="AJ67" s="478"/>
      <c r="AK67" s="440"/>
      <c r="AL67" s="440"/>
      <c r="AM67" s="440"/>
      <c r="AN67" s="440"/>
      <c r="AO67" s="440"/>
      <c r="AP67" s="440"/>
      <c r="AQ67" s="440"/>
      <c r="AR67" s="440"/>
      <c r="AS67" s="440"/>
      <c r="AT67" s="440"/>
      <c r="AU67" s="440"/>
      <c r="AV67" s="440"/>
      <c r="AW67" s="440"/>
      <c r="AX67" s="440"/>
      <c r="AY67" s="440"/>
      <c r="AZ67" s="440"/>
      <c r="BA67" s="440"/>
      <c r="BB67" s="440"/>
      <c r="BC67" s="440"/>
      <c r="BD67" s="440"/>
      <c r="BE67" s="440"/>
      <c r="BF67" s="440"/>
      <c r="BG67" s="440"/>
      <c r="BH67" s="440"/>
      <c r="BI67" s="440"/>
      <c r="BJ67" s="440"/>
      <c r="BK67" s="440"/>
      <c r="BL67" s="440"/>
      <c r="BM67" s="440"/>
      <c r="BN67" s="440"/>
      <c r="BO67" s="440"/>
      <c r="BP67" s="440"/>
      <c r="BQ67" s="440"/>
      <c r="BR67" s="440"/>
      <c r="BS67" s="440"/>
      <c r="BT67" s="440"/>
      <c r="BU67" s="440"/>
      <c r="BV67" s="440"/>
      <c r="BW67" s="440"/>
      <c r="BX67" s="440"/>
      <c r="BY67" s="440"/>
      <c r="BZ67" s="440"/>
      <c r="CA67" s="440"/>
      <c r="CB67" s="440"/>
      <c r="CC67" s="440"/>
      <c r="CD67" s="440"/>
      <c r="CE67" s="440"/>
      <c r="CF67" s="440"/>
      <c r="CG67" s="440"/>
      <c r="CH67" s="440"/>
      <c r="CI67" s="440"/>
      <c r="CJ67" s="440"/>
      <c r="CK67" s="440"/>
      <c r="CL67" s="440"/>
      <c r="CM67" s="440"/>
      <c r="CN67" s="440"/>
      <c r="CO67" s="440"/>
      <c r="CP67" s="440"/>
      <c r="CQ67" s="440"/>
      <c r="CR67" s="440"/>
      <c r="CS67" s="440"/>
      <c r="CT67" s="440"/>
      <c r="CU67" s="440"/>
      <c r="CV67" s="440"/>
      <c r="CW67" s="440"/>
      <c r="CX67" s="440"/>
      <c r="CY67" s="440"/>
      <c r="CZ67" s="440"/>
      <c r="DA67" s="440"/>
      <c r="DB67" s="440"/>
      <c r="DC67" s="440"/>
      <c r="DD67" s="440"/>
      <c r="DE67" s="440"/>
      <c r="DF67" s="440"/>
      <c r="DG67" s="440"/>
      <c r="DH67" s="440"/>
      <c r="DI67" s="440"/>
      <c r="DJ67" s="440"/>
      <c r="DK67" s="440"/>
      <c r="DL67" s="440"/>
      <c r="DM67" s="440"/>
      <c r="DN67" s="440"/>
      <c r="DO67" s="440"/>
      <c r="DP67" s="440"/>
    </row>
    <row r="68" spans="1:120" s="479" customFormat="1" ht="24.95" customHeight="1" x14ac:dyDescent="0.2">
      <c r="A68" s="679"/>
      <c r="B68" s="480"/>
      <c r="C68" s="1580"/>
      <c r="D68" s="1580"/>
      <c r="E68" s="1580"/>
      <c r="F68" s="1580"/>
      <c r="G68" s="1580"/>
      <c r="H68" s="968"/>
      <c r="I68" s="481"/>
      <c r="J68" s="482"/>
      <c r="K68" s="738"/>
      <c r="L68" s="742"/>
      <c r="M68" s="790"/>
      <c r="N68" s="794"/>
      <c r="O68" s="680"/>
      <c r="P68" s="680"/>
      <c r="Q68" s="798"/>
      <c r="R68" s="806"/>
      <c r="S68" s="680"/>
      <c r="T68" s="798"/>
      <c r="U68" s="680"/>
      <c r="V68" s="868"/>
      <c r="W68" s="868"/>
      <c r="X68" s="868"/>
      <c r="Y68" s="681"/>
      <c r="Z68" s="868"/>
      <c r="AA68" s="868"/>
      <c r="AB68" s="868"/>
      <c r="AC68" s="681"/>
      <c r="AD68" s="868"/>
      <c r="AE68" s="868"/>
      <c r="AF68" s="868"/>
      <c r="AG68" s="681"/>
      <c r="AH68" s="869"/>
      <c r="AI68" s="679"/>
      <c r="AJ68" s="871" t="s">
        <v>452</v>
      </c>
      <c r="AK68" s="679"/>
      <c r="AL68" s="679"/>
      <c r="AM68" s="679"/>
      <c r="AN68" s="679"/>
      <c r="AO68" s="679"/>
      <c r="AP68" s="679"/>
      <c r="AQ68" s="679"/>
      <c r="AR68" s="679"/>
      <c r="AS68" s="679"/>
      <c r="AT68" s="679"/>
      <c r="AU68" s="679"/>
      <c r="AV68" s="679"/>
      <c r="AW68" s="679"/>
      <c r="AX68" s="679"/>
      <c r="AY68" s="679"/>
      <c r="AZ68" s="679"/>
      <c r="BA68" s="679"/>
      <c r="BB68" s="679"/>
      <c r="BC68" s="679"/>
      <c r="BD68" s="679"/>
      <c r="BE68" s="679"/>
      <c r="BF68" s="679"/>
      <c r="BG68" s="679"/>
      <c r="BH68" s="679"/>
      <c r="BI68" s="679"/>
      <c r="BJ68" s="679"/>
      <c r="BK68" s="679"/>
      <c r="BL68" s="679"/>
      <c r="BM68" s="679"/>
      <c r="BN68" s="679"/>
      <c r="BO68" s="679"/>
      <c r="BP68" s="679"/>
      <c r="BQ68" s="679"/>
      <c r="BR68" s="679"/>
      <c r="BS68" s="679"/>
      <c r="BT68" s="679"/>
      <c r="BU68" s="679"/>
      <c r="BV68" s="679"/>
      <c r="BW68" s="679"/>
      <c r="BX68" s="679"/>
      <c r="BY68" s="679"/>
      <c r="BZ68" s="679"/>
      <c r="CA68" s="679"/>
      <c r="CB68" s="679"/>
      <c r="CC68" s="679"/>
      <c r="CD68" s="679"/>
      <c r="CE68" s="679"/>
      <c r="CF68" s="679"/>
      <c r="CG68" s="679"/>
      <c r="CH68" s="679"/>
      <c r="CI68" s="679"/>
      <c r="CJ68" s="679"/>
      <c r="CK68" s="679"/>
      <c r="CL68" s="679"/>
      <c r="CM68" s="679"/>
      <c r="CN68" s="679"/>
      <c r="CO68" s="679"/>
      <c r="CP68" s="679"/>
      <c r="CQ68" s="679"/>
      <c r="CR68" s="679"/>
      <c r="CS68" s="679"/>
      <c r="CT68" s="679"/>
      <c r="CU68" s="679"/>
      <c r="CV68" s="679"/>
      <c r="CW68" s="679"/>
      <c r="CX68" s="679"/>
      <c r="CY68" s="679"/>
      <c r="CZ68" s="679"/>
      <c r="DA68" s="679"/>
      <c r="DB68" s="679"/>
      <c r="DC68" s="679"/>
      <c r="DD68" s="679"/>
      <c r="DE68" s="679"/>
      <c r="DF68" s="679"/>
      <c r="DG68" s="679"/>
      <c r="DH68" s="679"/>
      <c r="DI68" s="679"/>
      <c r="DJ68" s="679"/>
      <c r="DK68" s="679"/>
      <c r="DL68" s="679"/>
      <c r="DM68" s="679"/>
      <c r="DN68" s="679"/>
      <c r="DO68" s="679"/>
      <c r="DP68" s="679"/>
    </row>
    <row r="69" spans="1:120" s="479" customFormat="1" ht="24.95" customHeight="1" x14ac:dyDescent="0.2">
      <c r="A69" s="679"/>
      <c r="B69" s="480"/>
      <c r="C69" s="1580"/>
      <c r="D69" s="1580"/>
      <c r="E69" s="1580"/>
      <c r="F69" s="1580"/>
      <c r="G69" s="1580"/>
      <c r="H69" s="968"/>
      <c r="I69" s="481"/>
      <c r="J69" s="482"/>
      <c r="K69" s="738"/>
      <c r="L69" s="742"/>
      <c r="M69" s="790"/>
      <c r="N69" s="794"/>
      <c r="O69" s="680"/>
      <c r="P69" s="680"/>
      <c r="Q69" s="798"/>
      <c r="R69" s="806"/>
      <c r="S69" s="680"/>
      <c r="T69" s="798"/>
      <c r="U69" s="680"/>
      <c r="V69" s="868"/>
      <c r="W69" s="868"/>
      <c r="X69" s="868"/>
      <c r="Y69" s="681"/>
      <c r="Z69" s="868"/>
      <c r="AA69" s="868"/>
      <c r="AB69" s="868"/>
      <c r="AC69" s="681"/>
      <c r="AD69" s="868"/>
      <c r="AE69" s="868"/>
      <c r="AF69" s="868"/>
      <c r="AG69" s="681"/>
      <c r="AH69" s="869"/>
      <c r="AI69" s="679"/>
      <c r="AJ69" s="871" t="s">
        <v>452</v>
      </c>
      <c r="AK69" s="679"/>
      <c r="AL69" s="679"/>
      <c r="AM69" s="679"/>
      <c r="AN69" s="679"/>
      <c r="AO69" s="679"/>
      <c r="AP69" s="679"/>
      <c r="AQ69" s="679"/>
      <c r="AR69" s="679"/>
      <c r="AS69" s="679"/>
      <c r="AT69" s="679"/>
      <c r="AU69" s="679"/>
      <c r="AV69" s="679"/>
      <c r="AW69" s="679"/>
      <c r="AX69" s="679"/>
      <c r="AY69" s="679"/>
      <c r="AZ69" s="679"/>
      <c r="BA69" s="679"/>
      <c r="BB69" s="679"/>
      <c r="BC69" s="679"/>
      <c r="BD69" s="679"/>
      <c r="BE69" s="679"/>
      <c r="BF69" s="679"/>
      <c r="BG69" s="679"/>
      <c r="BH69" s="679"/>
      <c r="BI69" s="679"/>
      <c r="BJ69" s="679"/>
      <c r="BK69" s="679"/>
      <c r="BL69" s="679"/>
      <c r="BM69" s="679"/>
      <c r="BN69" s="679"/>
      <c r="BO69" s="679"/>
      <c r="BP69" s="679"/>
      <c r="BQ69" s="679"/>
      <c r="BR69" s="679"/>
      <c r="BS69" s="679"/>
      <c r="BT69" s="679"/>
      <c r="BU69" s="679"/>
      <c r="BV69" s="679"/>
      <c r="BW69" s="679"/>
      <c r="BX69" s="679"/>
      <c r="BY69" s="679"/>
      <c r="BZ69" s="679"/>
      <c r="CA69" s="679"/>
      <c r="CB69" s="679"/>
      <c r="CC69" s="679"/>
      <c r="CD69" s="679"/>
      <c r="CE69" s="679"/>
      <c r="CF69" s="679"/>
      <c r="CG69" s="679"/>
      <c r="CH69" s="679"/>
      <c r="CI69" s="679"/>
      <c r="CJ69" s="679"/>
      <c r="CK69" s="679"/>
      <c r="CL69" s="679"/>
      <c r="CM69" s="679"/>
      <c r="CN69" s="679"/>
      <c r="CO69" s="679"/>
      <c r="CP69" s="679"/>
      <c r="CQ69" s="679"/>
      <c r="CR69" s="679"/>
      <c r="CS69" s="679"/>
      <c r="CT69" s="679"/>
      <c r="CU69" s="679"/>
      <c r="CV69" s="679"/>
      <c r="CW69" s="679"/>
      <c r="CX69" s="679"/>
      <c r="CY69" s="679"/>
      <c r="CZ69" s="679"/>
      <c r="DA69" s="679"/>
      <c r="DB69" s="679"/>
      <c r="DC69" s="679"/>
      <c r="DD69" s="679"/>
      <c r="DE69" s="679"/>
      <c r="DF69" s="679"/>
      <c r="DG69" s="679"/>
      <c r="DH69" s="679"/>
      <c r="DI69" s="679"/>
      <c r="DJ69" s="679"/>
      <c r="DK69" s="679"/>
      <c r="DL69" s="679"/>
      <c r="DM69" s="679"/>
      <c r="DN69" s="679"/>
      <c r="DO69" s="679"/>
      <c r="DP69" s="679"/>
    </row>
    <row r="70" spans="1:120" s="479" customFormat="1" ht="24.95" customHeight="1" x14ac:dyDescent="0.2">
      <c r="A70" s="679"/>
      <c r="B70" s="480"/>
      <c r="C70" s="1580"/>
      <c r="D70" s="1580"/>
      <c r="E70" s="1580"/>
      <c r="F70" s="1580"/>
      <c r="G70" s="1580"/>
      <c r="H70" s="968"/>
      <c r="I70" s="481"/>
      <c r="J70" s="482"/>
      <c r="K70" s="738"/>
      <c r="L70" s="742"/>
      <c r="M70" s="790"/>
      <c r="N70" s="794"/>
      <c r="O70" s="680"/>
      <c r="P70" s="680"/>
      <c r="Q70" s="798"/>
      <c r="R70" s="806"/>
      <c r="S70" s="680"/>
      <c r="T70" s="798"/>
      <c r="U70" s="680"/>
      <c r="V70" s="868"/>
      <c r="W70" s="868"/>
      <c r="X70" s="868"/>
      <c r="Y70" s="681"/>
      <c r="Z70" s="868"/>
      <c r="AA70" s="868"/>
      <c r="AB70" s="868"/>
      <c r="AC70" s="681"/>
      <c r="AD70" s="868"/>
      <c r="AE70" s="868"/>
      <c r="AF70" s="868"/>
      <c r="AG70" s="681"/>
      <c r="AH70" s="869"/>
      <c r="AI70" s="679"/>
      <c r="AJ70" s="871" t="s">
        <v>452</v>
      </c>
      <c r="AK70" s="679"/>
      <c r="AL70" s="679"/>
      <c r="AM70" s="679"/>
      <c r="AN70" s="679"/>
      <c r="AO70" s="679"/>
      <c r="AP70" s="679"/>
      <c r="AQ70" s="679"/>
      <c r="AR70" s="679"/>
      <c r="AS70" s="679"/>
      <c r="AT70" s="679"/>
      <c r="AU70" s="679"/>
      <c r="AV70" s="679"/>
      <c r="AW70" s="679"/>
      <c r="AX70" s="679"/>
      <c r="AY70" s="679"/>
      <c r="AZ70" s="679"/>
      <c r="BA70" s="679"/>
      <c r="BB70" s="679"/>
      <c r="BC70" s="679"/>
      <c r="BD70" s="679"/>
      <c r="BE70" s="679"/>
      <c r="BF70" s="679"/>
      <c r="BG70" s="679"/>
      <c r="BH70" s="679"/>
      <c r="BI70" s="679"/>
      <c r="BJ70" s="679"/>
      <c r="BK70" s="679"/>
      <c r="BL70" s="679"/>
      <c r="BM70" s="679"/>
      <c r="BN70" s="679"/>
      <c r="BO70" s="679"/>
      <c r="BP70" s="679"/>
      <c r="BQ70" s="679"/>
      <c r="BR70" s="679"/>
      <c r="BS70" s="679"/>
      <c r="BT70" s="679"/>
      <c r="BU70" s="679"/>
      <c r="BV70" s="679"/>
      <c r="BW70" s="679"/>
      <c r="BX70" s="679"/>
      <c r="BY70" s="679"/>
      <c r="BZ70" s="679"/>
      <c r="CA70" s="679"/>
      <c r="CB70" s="679"/>
      <c r="CC70" s="679"/>
      <c r="CD70" s="679"/>
      <c r="CE70" s="679"/>
      <c r="CF70" s="679"/>
      <c r="CG70" s="679"/>
      <c r="CH70" s="679"/>
      <c r="CI70" s="679"/>
      <c r="CJ70" s="679"/>
      <c r="CK70" s="679"/>
      <c r="CL70" s="679"/>
      <c r="CM70" s="679"/>
      <c r="CN70" s="679"/>
      <c r="CO70" s="679"/>
      <c r="CP70" s="679"/>
      <c r="CQ70" s="679"/>
      <c r="CR70" s="679"/>
      <c r="CS70" s="679"/>
      <c r="CT70" s="679"/>
      <c r="CU70" s="679"/>
      <c r="CV70" s="679"/>
      <c r="CW70" s="679"/>
      <c r="CX70" s="679"/>
      <c r="CY70" s="679"/>
      <c r="CZ70" s="679"/>
      <c r="DA70" s="679"/>
      <c r="DB70" s="679"/>
      <c r="DC70" s="679"/>
      <c r="DD70" s="679"/>
      <c r="DE70" s="679"/>
      <c r="DF70" s="679"/>
      <c r="DG70" s="679"/>
      <c r="DH70" s="679"/>
      <c r="DI70" s="679"/>
      <c r="DJ70" s="679"/>
      <c r="DK70" s="679"/>
      <c r="DL70" s="679"/>
      <c r="DM70" s="679"/>
      <c r="DN70" s="679"/>
      <c r="DO70" s="679"/>
      <c r="DP70" s="679"/>
    </row>
    <row r="71" spans="1:120" s="479" customFormat="1" ht="24.95" customHeight="1" x14ac:dyDescent="0.2">
      <c r="A71" s="679"/>
      <c r="B71" s="480"/>
      <c r="C71" s="1580"/>
      <c r="D71" s="1580"/>
      <c r="E71" s="1580"/>
      <c r="F71" s="1580"/>
      <c r="G71" s="1580"/>
      <c r="H71" s="968"/>
      <c r="I71" s="481"/>
      <c r="J71" s="482"/>
      <c r="K71" s="738"/>
      <c r="L71" s="742"/>
      <c r="M71" s="790"/>
      <c r="N71" s="794"/>
      <c r="O71" s="680"/>
      <c r="P71" s="680"/>
      <c r="Q71" s="798"/>
      <c r="R71" s="806"/>
      <c r="S71" s="680"/>
      <c r="T71" s="798"/>
      <c r="U71" s="680"/>
      <c r="V71" s="868"/>
      <c r="W71" s="868"/>
      <c r="X71" s="868"/>
      <c r="Y71" s="681"/>
      <c r="Z71" s="868"/>
      <c r="AA71" s="868"/>
      <c r="AB71" s="868"/>
      <c r="AC71" s="681"/>
      <c r="AD71" s="868"/>
      <c r="AE71" s="868"/>
      <c r="AF71" s="868"/>
      <c r="AG71" s="681"/>
      <c r="AH71" s="869"/>
      <c r="AI71" s="679"/>
      <c r="AJ71" s="871" t="s">
        <v>452</v>
      </c>
      <c r="AK71" s="679"/>
      <c r="AL71" s="679"/>
      <c r="AM71" s="679"/>
      <c r="AN71" s="679"/>
      <c r="AO71" s="679"/>
      <c r="AP71" s="679"/>
      <c r="AQ71" s="679"/>
      <c r="AR71" s="679"/>
      <c r="AS71" s="679"/>
      <c r="AT71" s="679"/>
      <c r="AU71" s="679"/>
      <c r="AV71" s="679"/>
      <c r="AW71" s="679"/>
      <c r="AX71" s="679"/>
      <c r="AY71" s="679"/>
      <c r="AZ71" s="679"/>
      <c r="BA71" s="679"/>
      <c r="BB71" s="679"/>
      <c r="BC71" s="679"/>
      <c r="BD71" s="679"/>
      <c r="BE71" s="679"/>
      <c r="BF71" s="679"/>
      <c r="BG71" s="679"/>
      <c r="BH71" s="679"/>
      <c r="BI71" s="679"/>
      <c r="BJ71" s="679"/>
      <c r="BK71" s="679"/>
      <c r="BL71" s="679"/>
      <c r="BM71" s="679"/>
      <c r="BN71" s="679"/>
      <c r="BO71" s="679"/>
      <c r="BP71" s="679"/>
      <c r="BQ71" s="679"/>
      <c r="BR71" s="679"/>
      <c r="BS71" s="679"/>
      <c r="BT71" s="679"/>
      <c r="BU71" s="679"/>
      <c r="BV71" s="679"/>
      <c r="BW71" s="679"/>
      <c r="BX71" s="679"/>
      <c r="BY71" s="679"/>
      <c r="BZ71" s="679"/>
      <c r="CA71" s="679"/>
      <c r="CB71" s="679"/>
      <c r="CC71" s="679"/>
      <c r="CD71" s="679"/>
      <c r="CE71" s="679"/>
      <c r="CF71" s="679"/>
      <c r="CG71" s="679"/>
      <c r="CH71" s="679"/>
      <c r="CI71" s="679"/>
      <c r="CJ71" s="679"/>
      <c r="CK71" s="679"/>
      <c r="CL71" s="679"/>
      <c r="CM71" s="679"/>
      <c r="CN71" s="679"/>
      <c r="CO71" s="679"/>
      <c r="CP71" s="679"/>
      <c r="CQ71" s="679"/>
      <c r="CR71" s="679"/>
      <c r="CS71" s="679"/>
      <c r="CT71" s="679"/>
      <c r="CU71" s="679"/>
      <c r="CV71" s="679"/>
      <c r="CW71" s="679"/>
      <c r="CX71" s="679"/>
      <c r="CY71" s="679"/>
      <c r="CZ71" s="679"/>
      <c r="DA71" s="679"/>
      <c r="DB71" s="679"/>
      <c r="DC71" s="679"/>
      <c r="DD71" s="679"/>
      <c r="DE71" s="679"/>
      <c r="DF71" s="679"/>
      <c r="DG71" s="679"/>
      <c r="DH71" s="679"/>
      <c r="DI71" s="679"/>
      <c r="DJ71" s="679"/>
      <c r="DK71" s="679"/>
      <c r="DL71" s="679"/>
      <c r="DM71" s="679"/>
      <c r="DN71" s="679"/>
      <c r="DO71" s="679"/>
      <c r="DP71" s="679"/>
    </row>
    <row r="72" spans="1:120" s="479" customFormat="1" ht="24.95" customHeight="1" x14ac:dyDescent="0.2">
      <c r="A72" s="679"/>
      <c r="B72" s="480"/>
      <c r="C72" s="1580"/>
      <c r="D72" s="1580"/>
      <c r="E72" s="1580"/>
      <c r="F72" s="1580"/>
      <c r="G72" s="1580"/>
      <c r="H72" s="968"/>
      <c r="I72" s="481"/>
      <c r="J72" s="482"/>
      <c r="K72" s="738"/>
      <c r="L72" s="742"/>
      <c r="M72" s="790"/>
      <c r="N72" s="794"/>
      <c r="O72" s="680"/>
      <c r="P72" s="680"/>
      <c r="Q72" s="798"/>
      <c r="R72" s="806"/>
      <c r="S72" s="680"/>
      <c r="T72" s="798"/>
      <c r="U72" s="680"/>
      <c r="V72" s="868"/>
      <c r="W72" s="868"/>
      <c r="X72" s="868"/>
      <c r="Y72" s="681"/>
      <c r="Z72" s="868"/>
      <c r="AA72" s="868"/>
      <c r="AB72" s="868"/>
      <c r="AC72" s="681"/>
      <c r="AD72" s="868"/>
      <c r="AE72" s="868"/>
      <c r="AF72" s="868"/>
      <c r="AG72" s="681"/>
      <c r="AH72" s="869"/>
      <c r="AI72" s="679"/>
      <c r="AJ72" s="871" t="s">
        <v>452</v>
      </c>
      <c r="AK72" s="679"/>
      <c r="AL72" s="679"/>
      <c r="AM72" s="679"/>
      <c r="AN72" s="679"/>
      <c r="AO72" s="679"/>
      <c r="AP72" s="679"/>
      <c r="AQ72" s="679"/>
      <c r="AR72" s="679"/>
      <c r="AS72" s="679"/>
      <c r="AT72" s="679"/>
      <c r="AU72" s="679"/>
      <c r="AV72" s="679"/>
      <c r="AW72" s="679"/>
      <c r="AX72" s="679"/>
      <c r="AY72" s="679"/>
      <c r="AZ72" s="679"/>
      <c r="BA72" s="679"/>
      <c r="BB72" s="679"/>
      <c r="BC72" s="679"/>
      <c r="BD72" s="679"/>
      <c r="BE72" s="679"/>
      <c r="BF72" s="679"/>
      <c r="BG72" s="679"/>
      <c r="BH72" s="679"/>
      <c r="BI72" s="679"/>
      <c r="BJ72" s="679"/>
      <c r="BK72" s="679"/>
      <c r="BL72" s="679"/>
      <c r="BM72" s="679"/>
      <c r="BN72" s="679"/>
      <c r="BO72" s="679"/>
      <c r="BP72" s="679"/>
      <c r="BQ72" s="679"/>
      <c r="BR72" s="679"/>
      <c r="BS72" s="679"/>
      <c r="BT72" s="679"/>
      <c r="BU72" s="679"/>
      <c r="BV72" s="679"/>
      <c r="BW72" s="679"/>
      <c r="BX72" s="679"/>
      <c r="BY72" s="679"/>
      <c r="BZ72" s="679"/>
      <c r="CA72" s="679"/>
      <c r="CB72" s="679"/>
      <c r="CC72" s="679"/>
      <c r="CD72" s="679"/>
      <c r="CE72" s="679"/>
      <c r="CF72" s="679"/>
      <c r="CG72" s="679"/>
      <c r="CH72" s="679"/>
      <c r="CI72" s="679"/>
      <c r="CJ72" s="679"/>
      <c r="CK72" s="679"/>
      <c r="CL72" s="679"/>
      <c r="CM72" s="679"/>
      <c r="CN72" s="679"/>
      <c r="CO72" s="679"/>
      <c r="CP72" s="679"/>
      <c r="CQ72" s="679"/>
      <c r="CR72" s="679"/>
      <c r="CS72" s="679"/>
      <c r="CT72" s="679"/>
      <c r="CU72" s="679"/>
      <c r="CV72" s="679"/>
      <c r="CW72" s="679"/>
      <c r="CX72" s="679"/>
      <c r="CY72" s="679"/>
      <c r="CZ72" s="679"/>
      <c r="DA72" s="679"/>
      <c r="DB72" s="679"/>
      <c r="DC72" s="679"/>
      <c r="DD72" s="679"/>
      <c r="DE72" s="679"/>
      <c r="DF72" s="679"/>
      <c r="DG72" s="679"/>
      <c r="DH72" s="679"/>
      <c r="DI72" s="679"/>
      <c r="DJ72" s="679"/>
      <c r="DK72" s="679"/>
      <c r="DL72" s="679"/>
      <c r="DM72" s="679"/>
      <c r="DN72" s="679"/>
      <c r="DO72" s="679"/>
      <c r="DP72" s="679"/>
    </row>
    <row r="73" spans="1:120" s="479" customFormat="1" ht="18" customHeight="1" x14ac:dyDescent="0.2">
      <c r="A73" s="679"/>
      <c r="B73" s="1609" t="s">
        <v>635</v>
      </c>
      <c r="C73" s="1610"/>
      <c r="D73" s="1610"/>
      <c r="E73" s="1610"/>
      <c r="F73" s="1610"/>
      <c r="G73" s="1610"/>
      <c r="H73" s="1610"/>
      <c r="I73" s="1610"/>
      <c r="J73" s="1610"/>
      <c r="K73" s="1611"/>
      <c r="L73" s="743"/>
      <c r="M73" s="791"/>
      <c r="N73" s="795"/>
      <c r="O73" s="682"/>
      <c r="P73" s="682"/>
      <c r="Q73" s="485">
        <f>Q67-SUM(Q68:Q72)</f>
        <v>0</v>
      </c>
      <c r="R73" s="807"/>
      <c r="S73" s="682"/>
      <c r="T73" s="485">
        <f>T67-SUM(T68:T72)</f>
        <v>0</v>
      </c>
      <c r="U73" s="682"/>
      <c r="V73" s="485">
        <f>V67-SUM(V68:V72)</f>
        <v>0</v>
      </c>
      <c r="W73" s="485">
        <f>W67-SUM(W68:W72)</f>
        <v>0</v>
      </c>
      <c r="X73" s="485">
        <f>X67-SUM(X68:X72)</f>
        <v>0</v>
      </c>
      <c r="Y73" s="681"/>
      <c r="Z73" s="485">
        <f>Z67-SUM(Z68:Z72)</f>
        <v>0</v>
      </c>
      <c r="AA73" s="485">
        <f>AA67-SUM(AA68:AA72)</f>
        <v>0</v>
      </c>
      <c r="AB73" s="485">
        <f>AB67-SUM(AB68:AB72)</f>
        <v>0</v>
      </c>
      <c r="AC73" s="681"/>
      <c r="AD73" s="485">
        <f>AD67-SUM(AD68:AD72)</f>
        <v>0</v>
      </c>
      <c r="AE73" s="485">
        <f>AE67-SUM(AE68:AE72)</f>
        <v>0</v>
      </c>
      <c r="AF73" s="485">
        <f>AF67-SUM(AF68:AF72)</f>
        <v>0</v>
      </c>
      <c r="AG73" s="681"/>
      <c r="AH73" s="487"/>
      <c r="AI73" s="679"/>
      <c r="AJ73" s="487"/>
      <c r="AK73" s="679"/>
      <c r="AL73" s="679"/>
      <c r="AM73" s="679"/>
      <c r="AN73" s="679"/>
      <c r="AO73" s="679"/>
      <c r="AP73" s="679"/>
      <c r="AQ73" s="679"/>
      <c r="AR73" s="679"/>
      <c r="AS73" s="679"/>
      <c r="AT73" s="679"/>
      <c r="AU73" s="679"/>
      <c r="AV73" s="679"/>
      <c r="AW73" s="679"/>
      <c r="AX73" s="679"/>
      <c r="AY73" s="679"/>
      <c r="AZ73" s="679"/>
      <c r="BA73" s="679"/>
      <c r="BB73" s="679"/>
      <c r="BC73" s="679"/>
      <c r="BD73" s="679"/>
      <c r="BE73" s="679"/>
      <c r="BF73" s="679"/>
      <c r="BG73" s="679"/>
      <c r="BH73" s="679"/>
      <c r="BI73" s="679"/>
      <c r="BJ73" s="679"/>
      <c r="BK73" s="679"/>
      <c r="BL73" s="679"/>
      <c r="BM73" s="679"/>
      <c r="BN73" s="679"/>
      <c r="BO73" s="679"/>
      <c r="BP73" s="679"/>
      <c r="BQ73" s="679"/>
      <c r="BR73" s="679"/>
      <c r="BS73" s="679"/>
      <c r="BT73" s="679"/>
      <c r="BU73" s="679"/>
      <c r="BV73" s="679"/>
      <c r="BW73" s="679"/>
      <c r="BX73" s="679"/>
      <c r="BY73" s="679"/>
      <c r="BZ73" s="679"/>
      <c r="CA73" s="679"/>
      <c r="CB73" s="679"/>
      <c r="CC73" s="679"/>
      <c r="CD73" s="679"/>
      <c r="CE73" s="679"/>
      <c r="CF73" s="679"/>
      <c r="CG73" s="679"/>
      <c r="CH73" s="679"/>
      <c r="CI73" s="679"/>
      <c r="CJ73" s="679"/>
      <c r="CK73" s="679"/>
      <c r="CL73" s="679"/>
      <c r="CM73" s="679"/>
      <c r="CN73" s="679"/>
      <c r="CO73" s="679"/>
      <c r="CP73" s="679"/>
      <c r="CQ73" s="679"/>
      <c r="CR73" s="679"/>
      <c r="CS73" s="679"/>
      <c r="CT73" s="679"/>
      <c r="CU73" s="679"/>
      <c r="CV73" s="679"/>
      <c r="CW73" s="679"/>
      <c r="CX73" s="679"/>
      <c r="CY73" s="679"/>
      <c r="CZ73" s="679"/>
      <c r="DA73" s="679"/>
      <c r="DB73" s="679"/>
      <c r="DC73" s="679"/>
      <c r="DD73" s="679"/>
      <c r="DE73" s="679"/>
      <c r="DF73" s="679"/>
      <c r="DG73" s="679"/>
      <c r="DH73" s="679"/>
      <c r="DI73" s="679"/>
      <c r="DJ73" s="679"/>
      <c r="DK73" s="679"/>
      <c r="DL73" s="679"/>
      <c r="DM73" s="679"/>
      <c r="DN73" s="679"/>
      <c r="DO73" s="679"/>
      <c r="DP73" s="679"/>
    </row>
    <row r="74" spans="1:120" s="476" customFormat="1" ht="24.95" customHeight="1" x14ac:dyDescent="0.2">
      <c r="A74" s="440"/>
      <c r="B74" s="1598" t="s">
        <v>638</v>
      </c>
      <c r="C74" s="1599"/>
      <c r="D74" s="1599"/>
      <c r="E74" s="1599"/>
      <c r="F74" s="1599"/>
      <c r="G74" s="1599"/>
      <c r="H74" s="1599"/>
      <c r="I74" s="1599"/>
      <c r="J74" s="1599"/>
      <c r="K74" s="1600"/>
      <c r="L74" s="741"/>
      <c r="M74" s="789"/>
      <c r="N74" s="793"/>
      <c r="O74" s="786"/>
      <c r="P74" s="786"/>
      <c r="Q74" s="800"/>
      <c r="R74" s="809"/>
      <c r="S74" s="786"/>
      <c r="T74" s="800"/>
      <c r="U74" s="519"/>
      <c r="V74" s="488"/>
      <c r="W74" s="488"/>
      <c r="X74" s="488"/>
      <c r="Y74" s="683"/>
      <c r="Z74" s="488"/>
      <c r="AA74" s="488"/>
      <c r="AB74" s="488"/>
      <c r="AC74" s="683"/>
      <c r="AD74" s="488"/>
      <c r="AE74" s="488"/>
      <c r="AF74" s="488"/>
      <c r="AG74" s="683"/>
      <c r="AH74" s="478"/>
      <c r="AI74" s="440"/>
      <c r="AJ74" s="478"/>
      <c r="AK74" s="440"/>
      <c r="AL74" s="440"/>
      <c r="AM74" s="440"/>
      <c r="AN74" s="440"/>
      <c r="AO74" s="440"/>
      <c r="AP74" s="440"/>
      <c r="AQ74" s="440"/>
      <c r="AR74" s="440"/>
      <c r="AS74" s="440"/>
      <c r="AT74" s="440"/>
      <c r="AU74" s="440"/>
      <c r="AV74" s="440"/>
      <c r="AW74" s="440"/>
      <c r="AX74" s="440"/>
      <c r="AY74" s="440"/>
      <c r="AZ74" s="440"/>
      <c r="BA74" s="440"/>
      <c r="BB74" s="440"/>
      <c r="BC74" s="440"/>
      <c r="BD74" s="440"/>
      <c r="BE74" s="440"/>
      <c r="BF74" s="440"/>
      <c r="BG74" s="440"/>
      <c r="BH74" s="440"/>
      <c r="BI74" s="440"/>
      <c r="BJ74" s="440"/>
      <c r="BK74" s="440"/>
      <c r="BL74" s="440"/>
      <c r="BM74" s="440"/>
      <c r="BN74" s="440"/>
      <c r="BO74" s="440"/>
      <c r="BP74" s="440"/>
      <c r="BQ74" s="440"/>
      <c r="BR74" s="440"/>
      <c r="BS74" s="440"/>
      <c r="BT74" s="440"/>
      <c r="BU74" s="440"/>
      <c r="BV74" s="440"/>
      <c r="BW74" s="440"/>
      <c r="BX74" s="440"/>
      <c r="BY74" s="440"/>
      <c r="BZ74" s="440"/>
      <c r="CA74" s="440"/>
      <c r="CB74" s="440"/>
      <c r="CC74" s="440"/>
      <c r="CD74" s="440"/>
      <c r="CE74" s="440"/>
      <c r="CF74" s="440"/>
      <c r="CG74" s="440"/>
      <c r="CH74" s="440"/>
      <c r="CI74" s="440"/>
      <c r="CJ74" s="440"/>
      <c r="CK74" s="440"/>
      <c r="CL74" s="440"/>
      <c r="CM74" s="440"/>
      <c r="CN74" s="440"/>
      <c r="CO74" s="440"/>
      <c r="CP74" s="440"/>
      <c r="CQ74" s="440"/>
      <c r="CR74" s="440"/>
      <c r="CS74" s="440"/>
      <c r="CT74" s="440"/>
      <c r="CU74" s="440"/>
      <c r="CV74" s="440"/>
      <c r="CW74" s="440"/>
      <c r="CX74" s="440"/>
      <c r="CY74" s="440"/>
      <c r="CZ74" s="440"/>
      <c r="DA74" s="440"/>
      <c r="DB74" s="440"/>
      <c r="DC74" s="440"/>
      <c r="DD74" s="440"/>
      <c r="DE74" s="440"/>
      <c r="DF74" s="440"/>
      <c r="DG74" s="440"/>
      <c r="DH74" s="440"/>
      <c r="DI74" s="440"/>
      <c r="DJ74" s="440"/>
      <c r="DK74" s="440"/>
      <c r="DL74" s="440"/>
      <c r="DM74" s="440"/>
      <c r="DN74" s="440"/>
      <c r="DO74" s="440"/>
      <c r="DP74" s="440"/>
    </row>
    <row r="75" spans="1:120" s="479" customFormat="1" ht="24.75" customHeight="1" x14ac:dyDescent="0.2">
      <c r="A75" s="679"/>
      <c r="B75" s="480"/>
      <c r="C75" s="1580"/>
      <c r="D75" s="1580"/>
      <c r="E75" s="1580"/>
      <c r="F75" s="1580"/>
      <c r="G75" s="1580"/>
      <c r="H75" s="968"/>
      <c r="I75" s="481"/>
      <c r="J75" s="482"/>
      <c r="K75" s="738"/>
      <c r="L75" s="742"/>
      <c r="M75" s="790"/>
      <c r="N75" s="794"/>
      <c r="O75" s="680"/>
      <c r="P75" s="680"/>
      <c r="Q75" s="798"/>
      <c r="R75" s="806"/>
      <c r="S75" s="680"/>
      <c r="T75" s="798"/>
      <c r="U75" s="680"/>
      <c r="V75" s="868"/>
      <c r="W75" s="868"/>
      <c r="X75" s="868"/>
      <c r="Y75" s="681"/>
      <c r="Z75" s="868"/>
      <c r="AA75" s="868"/>
      <c r="AB75" s="868"/>
      <c r="AC75" s="681"/>
      <c r="AD75" s="868"/>
      <c r="AE75" s="868"/>
      <c r="AF75" s="868"/>
      <c r="AG75" s="681"/>
      <c r="AH75" s="869"/>
      <c r="AI75" s="679"/>
      <c r="AJ75" s="871" t="s">
        <v>452</v>
      </c>
      <c r="AK75" s="679"/>
      <c r="AL75" s="679"/>
      <c r="AM75" s="679"/>
      <c r="AN75" s="679"/>
      <c r="AO75" s="679"/>
      <c r="AP75" s="679"/>
      <c r="AQ75" s="679"/>
      <c r="AR75" s="679"/>
      <c r="AS75" s="679"/>
      <c r="AT75" s="679"/>
      <c r="AU75" s="679"/>
      <c r="AV75" s="679"/>
      <c r="AW75" s="679"/>
      <c r="AX75" s="679"/>
      <c r="AY75" s="679"/>
      <c r="AZ75" s="679"/>
      <c r="BA75" s="679"/>
      <c r="BB75" s="679"/>
      <c r="BC75" s="679"/>
      <c r="BD75" s="679"/>
      <c r="BE75" s="679"/>
      <c r="BF75" s="679"/>
      <c r="BG75" s="679"/>
      <c r="BH75" s="679"/>
      <c r="BI75" s="679"/>
      <c r="BJ75" s="679"/>
      <c r="BK75" s="679"/>
      <c r="BL75" s="679"/>
      <c r="BM75" s="679"/>
      <c r="BN75" s="679"/>
      <c r="BO75" s="679"/>
      <c r="BP75" s="679"/>
      <c r="BQ75" s="679"/>
      <c r="BR75" s="679"/>
      <c r="BS75" s="679"/>
      <c r="BT75" s="679"/>
      <c r="BU75" s="679"/>
      <c r="BV75" s="679"/>
      <c r="BW75" s="679"/>
      <c r="BX75" s="679"/>
      <c r="BY75" s="679"/>
      <c r="BZ75" s="679"/>
      <c r="CA75" s="679"/>
      <c r="CB75" s="679"/>
      <c r="CC75" s="679"/>
      <c r="CD75" s="679"/>
      <c r="CE75" s="679"/>
      <c r="CF75" s="679"/>
      <c r="CG75" s="679"/>
      <c r="CH75" s="679"/>
      <c r="CI75" s="679"/>
      <c r="CJ75" s="679"/>
      <c r="CK75" s="679"/>
      <c r="CL75" s="679"/>
      <c r="CM75" s="679"/>
      <c r="CN75" s="679"/>
      <c r="CO75" s="679"/>
      <c r="CP75" s="679"/>
      <c r="CQ75" s="679"/>
      <c r="CR75" s="679"/>
      <c r="CS75" s="679"/>
      <c r="CT75" s="679"/>
      <c r="CU75" s="679"/>
      <c r="CV75" s="679"/>
      <c r="CW75" s="679"/>
      <c r="CX75" s="679"/>
      <c r="CY75" s="679"/>
      <c r="CZ75" s="679"/>
      <c r="DA75" s="679"/>
      <c r="DB75" s="679"/>
      <c r="DC75" s="679"/>
      <c r="DD75" s="679"/>
      <c r="DE75" s="679"/>
      <c r="DF75" s="679"/>
      <c r="DG75" s="679"/>
      <c r="DH75" s="679"/>
      <c r="DI75" s="679"/>
      <c r="DJ75" s="679"/>
      <c r="DK75" s="679"/>
      <c r="DL75" s="679"/>
      <c r="DM75" s="679"/>
      <c r="DN75" s="679"/>
      <c r="DO75" s="679"/>
      <c r="DP75" s="679"/>
    </row>
    <row r="76" spans="1:120" s="479" customFormat="1" ht="24.95" customHeight="1" x14ac:dyDescent="0.2">
      <c r="A76" s="679"/>
      <c r="B76" s="480"/>
      <c r="C76" s="1580"/>
      <c r="D76" s="1580"/>
      <c r="E76" s="1580"/>
      <c r="F76" s="1580"/>
      <c r="G76" s="1580"/>
      <c r="H76" s="968"/>
      <c r="I76" s="481"/>
      <c r="J76" s="482"/>
      <c r="K76" s="738"/>
      <c r="L76" s="742"/>
      <c r="M76" s="790"/>
      <c r="N76" s="794"/>
      <c r="O76" s="680"/>
      <c r="P76" s="680"/>
      <c r="Q76" s="798"/>
      <c r="R76" s="806"/>
      <c r="S76" s="680"/>
      <c r="T76" s="798"/>
      <c r="U76" s="680"/>
      <c r="V76" s="868"/>
      <c r="W76" s="868"/>
      <c r="X76" s="868"/>
      <c r="Y76" s="681"/>
      <c r="Z76" s="868"/>
      <c r="AA76" s="868"/>
      <c r="AB76" s="868"/>
      <c r="AC76" s="681"/>
      <c r="AD76" s="868"/>
      <c r="AE76" s="868"/>
      <c r="AF76" s="868"/>
      <c r="AG76" s="681"/>
      <c r="AH76" s="869"/>
      <c r="AI76" s="679"/>
      <c r="AJ76" s="871" t="s">
        <v>452</v>
      </c>
      <c r="AK76" s="679"/>
      <c r="AL76" s="679"/>
      <c r="AM76" s="679"/>
      <c r="AN76" s="679"/>
      <c r="AO76" s="679"/>
      <c r="AP76" s="679"/>
      <c r="AQ76" s="679"/>
      <c r="AR76" s="679"/>
      <c r="AS76" s="679"/>
      <c r="AT76" s="679"/>
      <c r="AU76" s="679"/>
      <c r="AV76" s="679"/>
      <c r="AW76" s="679"/>
      <c r="AX76" s="679"/>
      <c r="AY76" s="679"/>
      <c r="AZ76" s="679"/>
      <c r="BA76" s="679"/>
      <c r="BB76" s="679"/>
      <c r="BC76" s="679"/>
      <c r="BD76" s="679"/>
      <c r="BE76" s="679"/>
      <c r="BF76" s="679"/>
      <c r="BG76" s="679"/>
      <c r="BH76" s="679"/>
      <c r="BI76" s="679"/>
      <c r="BJ76" s="679"/>
      <c r="BK76" s="679"/>
      <c r="BL76" s="679"/>
      <c r="BM76" s="679"/>
      <c r="BN76" s="679"/>
      <c r="BO76" s="679"/>
      <c r="BP76" s="679"/>
      <c r="BQ76" s="679"/>
      <c r="BR76" s="679"/>
      <c r="BS76" s="679"/>
      <c r="BT76" s="679"/>
      <c r="BU76" s="679"/>
      <c r="BV76" s="679"/>
      <c r="BW76" s="679"/>
      <c r="BX76" s="679"/>
      <c r="BY76" s="679"/>
      <c r="BZ76" s="679"/>
      <c r="CA76" s="679"/>
      <c r="CB76" s="679"/>
      <c r="CC76" s="679"/>
      <c r="CD76" s="679"/>
      <c r="CE76" s="679"/>
      <c r="CF76" s="679"/>
      <c r="CG76" s="679"/>
      <c r="CH76" s="679"/>
      <c r="CI76" s="679"/>
      <c r="CJ76" s="679"/>
      <c r="CK76" s="679"/>
      <c r="CL76" s="679"/>
      <c r="CM76" s="679"/>
      <c r="CN76" s="679"/>
      <c r="CO76" s="679"/>
      <c r="CP76" s="679"/>
      <c r="CQ76" s="679"/>
      <c r="CR76" s="679"/>
      <c r="CS76" s="679"/>
      <c r="CT76" s="679"/>
      <c r="CU76" s="679"/>
      <c r="CV76" s="679"/>
      <c r="CW76" s="679"/>
      <c r="CX76" s="679"/>
      <c r="CY76" s="679"/>
      <c r="CZ76" s="679"/>
      <c r="DA76" s="679"/>
      <c r="DB76" s="679"/>
      <c r="DC76" s="679"/>
      <c r="DD76" s="679"/>
      <c r="DE76" s="679"/>
      <c r="DF76" s="679"/>
      <c r="DG76" s="679"/>
      <c r="DH76" s="679"/>
      <c r="DI76" s="679"/>
      <c r="DJ76" s="679"/>
      <c r="DK76" s="679"/>
      <c r="DL76" s="679"/>
      <c r="DM76" s="679"/>
      <c r="DN76" s="679"/>
      <c r="DO76" s="679"/>
      <c r="DP76" s="679"/>
    </row>
    <row r="77" spans="1:120" s="479" customFormat="1" ht="24.95" customHeight="1" x14ac:dyDescent="0.2">
      <c r="A77" s="679"/>
      <c r="B77" s="480"/>
      <c r="C77" s="1580"/>
      <c r="D77" s="1580"/>
      <c r="E77" s="1580"/>
      <c r="F77" s="1580"/>
      <c r="G77" s="1580"/>
      <c r="H77" s="968"/>
      <c r="I77" s="481"/>
      <c r="J77" s="482"/>
      <c r="K77" s="738"/>
      <c r="L77" s="742"/>
      <c r="M77" s="790"/>
      <c r="N77" s="794"/>
      <c r="O77" s="680"/>
      <c r="P77" s="680"/>
      <c r="Q77" s="798"/>
      <c r="R77" s="806"/>
      <c r="S77" s="680"/>
      <c r="T77" s="798"/>
      <c r="U77" s="680"/>
      <c r="V77" s="868"/>
      <c r="W77" s="868"/>
      <c r="X77" s="868"/>
      <c r="Y77" s="681"/>
      <c r="Z77" s="868"/>
      <c r="AA77" s="868"/>
      <c r="AB77" s="868"/>
      <c r="AC77" s="681"/>
      <c r="AD77" s="868"/>
      <c r="AE77" s="868"/>
      <c r="AF77" s="868"/>
      <c r="AG77" s="681"/>
      <c r="AH77" s="869"/>
      <c r="AI77" s="679"/>
      <c r="AJ77" s="871" t="s">
        <v>452</v>
      </c>
      <c r="AK77" s="679"/>
      <c r="AL77" s="679"/>
      <c r="AM77" s="679"/>
      <c r="AN77" s="679"/>
      <c r="AO77" s="679"/>
      <c r="AP77" s="679"/>
      <c r="AQ77" s="679"/>
      <c r="AR77" s="679"/>
      <c r="AS77" s="679"/>
      <c r="AT77" s="679"/>
      <c r="AU77" s="679"/>
      <c r="AV77" s="679"/>
      <c r="AW77" s="679"/>
      <c r="AX77" s="679"/>
      <c r="AY77" s="679"/>
      <c r="AZ77" s="679"/>
      <c r="BA77" s="679"/>
      <c r="BB77" s="679"/>
      <c r="BC77" s="679"/>
      <c r="BD77" s="679"/>
      <c r="BE77" s="679"/>
      <c r="BF77" s="679"/>
      <c r="BG77" s="679"/>
      <c r="BH77" s="679"/>
      <c r="BI77" s="679"/>
      <c r="BJ77" s="679"/>
      <c r="BK77" s="679"/>
      <c r="BL77" s="679"/>
      <c r="BM77" s="679"/>
      <c r="BN77" s="679"/>
      <c r="BO77" s="679"/>
      <c r="BP77" s="679"/>
      <c r="BQ77" s="679"/>
      <c r="BR77" s="679"/>
      <c r="BS77" s="679"/>
      <c r="BT77" s="679"/>
      <c r="BU77" s="679"/>
      <c r="BV77" s="679"/>
      <c r="BW77" s="679"/>
      <c r="BX77" s="679"/>
      <c r="BY77" s="679"/>
      <c r="BZ77" s="679"/>
      <c r="CA77" s="679"/>
      <c r="CB77" s="679"/>
      <c r="CC77" s="679"/>
      <c r="CD77" s="679"/>
      <c r="CE77" s="679"/>
      <c r="CF77" s="679"/>
      <c r="CG77" s="679"/>
      <c r="CH77" s="679"/>
      <c r="CI77" s="679"/>
      <c r="CJ77" s="679"/>
      <c r="CK77" s="679"/>
      <c r="CL77" s="679"/>
      <c r="CM77" s="679"/>
      <c r="CN77" s="679"/>
      <c r="CO77" s="679"/>
      <c r="CP77" s="679"/>
      <c r="CQ77" s="679"/>
      <c r="CR77" s="679"/>
      <c r="CS77" s="679"/>
      <c r="CT77" s="679"/>
      <c r="CU77" s="679"/>
      <c r="CV77" s="679"/>
      <c r="CW77" s="679"/>
      <c r="CX77" s="679"/>
      <c r="CY77" s="679"/>
      <c r="CZ77" s="679"/>
      <c r="DA77" s="679"/>
      <c r="DB77" s="679"/>
      <c r="DC77" s="679"/>
      <c r="DD77" s="679"/>
      <c r="DE77" s="679"/>
      <c r="DF77" s="679"/>
      <c r="DG77" s="679"/>
      <c r="DH77" s="679"/>
      <c r="DI77" s="679"/>
      <c r="DJ77" s="679"/>
      <c r="DK77" s="679"/>
      <c r="DL77" s="679"/>
      <c r="DM77" s="679"/>
      <c r="DN77" s="679"/>
      <c r="DO77" s="679"/>
      <c r="DP77" s="679"/>
    </row>
    <row r="78" spans="1:120" s="479" customFormat="1" ht="24.95" customHeight="1" x14ac:dyDescent="0.2">
      <c r="A78" s="679"/>
      <c r="B78" s="480"/>
      <c r="C78" s="1580"/>
      <c r="D78" s="1580"/>
      <c r="E78" s="1580"/>
      <c r="F78" s="1580"/>
      <c r="G78" s="1580"/>
      <c r="H78" s="968"/>
      <c r="I78" s="481"/>
      <c r="J78" s="482"/>
      <c r="K78" s="738"/>
      <c r="L78" s="742"/>
      <c r="M78" s="790"/>
      <c r="N78" s="794"/>
      <c r="O78" s="680"/>
      <c r="P78" s="680"/>
      <c r="Q78" s="798"/>
      <c r="R78" s="806"/>
      <c r="S78" s="680"/>
      <c r="T78" s="798"/>
      <c r="U78" s="680"/>
      <c r="V78" s="868"/>
      <c r="W78" s="868"/>
      <c r="X78" s="868"/>
      <c r="Y78" s="681"/>
      <c r="Z78" s="868"/>
      <c r="AA78" s="868"/>
      <c r="AB78" s="868"/>
      <c r="AC78" s="681"/>
      <c r="AD78" s="868"/>
      <c r="AE78" s="868"/>
      <c r="AF78" s="868"/>
      <c r="AG78" s="681"/>
      <c r="AH78" s="869"/>
      <c r="AI78" s="679"/>
      <c r="AJ78" s="871" t="s">
        <v>452</v>
      </c>
      <c r="AK78" s="679"/>
      <c r="AL78" s="679"/>
      <c r="AM78" s="679"/>
      <c r="AN78" s="679"/>
      <c r="AO78" s="679"/>
      <c r="AP78" s="679"/>
      <c r="AQ78" s="679"/>
      <c r="AR78" s="679"/>
      <c r="AS78" s="679"/>
      <c r="AT78" s="679"/>
      <c r="AU78" s="679"/>
      <c r="AV78" s="679"/>
      <c r="AW78" s="679"/>
      <c r="AX78" s="679"/>
      <c r="AY78" s="679"/>
      <c r="AZ78" s="679"/>
      <c r="BA78" s="679"/>
      <c r="BB78" s="679"/>
      <c r="BC78" s="679"/>
      <c r="BD78" s="679"/>
      <c r="BE78" s="679"/>
      <c r="BF78" s="679"/>
      <c r="BG78" s="679"/>
      <c r="BH78" s="679"/>
      <c r="BI78" s="679"/>
      <c r="BJ78" s="679"/>
      <c r="BK78" s="679"/>
      <c r="BL78" s="679"/>
      <c r="BM78" s="679"/>
      <c r="BN78" s="679"/>
      <c r="BO78" s="679"/>
      <c r="BP78" s="679"/>
      <c r="BQ78" s="679"/>
      <c r="BR78" s="679"/>
      <c r="BS78" s="679"/>
      <c r="BT78" s="679"/>
      <c r="BU78" s="679"/>
      <c r="BV78" s="679"/>
      <c r="BW78" s="679"/>
      <c r="BX78" s="679"/>
      <c r="BY78" s="679"/>
      <c r="BZ78" s="679"/>
      <c r="CA78" s="679"/>
      <c r="CB78" s="679"/>
      <c r="CC78" s="679"/>
      <c r="CD78" s="679"/>
      <c r="CE78" s="679"/>
      <c r="CF78" s="679"/>
      <c r="CG78" s="679"/>
      <c r="CH78" s="679"/>
      <c r="CI78" s="679"/>
      <c r="CJ78" s="679"/>
      <c r="CK78" s="679"/>
      <c r="CL78" s="679"/>
      <c r="CM78" s="679"/>
      <c r="CN78" s="679"/>
      <c r="CO78" s="679"/>
      <c r="CP78" s="679"/>
      <c r="CQ78" s="679"/>
      <c r="CR78" s="679"/>
      <c r="CS78" s="679"/>
      <c r="CT78" s="679"/>
      <c r="CU78" s="679"/>
      <c r="CV78" s="679"/>
      <c r="CW78" s="679"/>
      <c r="CX78" s="679"/>
      <c r="CY78" s="679"/>
      <c r="CZ78" s="679"/>
      <c r="DA78" s="679"/>
      <c r="DB78" s="679"/>
      <c r="DC78" s="679"/>
      <c r="DD78" s="679"/>
      <c r="DE78" s="679"/>
      <c r="DF78" s="679"/>
      <c r="DG78" s="679"/>
      <c r="DH78" s="679"/>
      <c r="DI78" s="679"/>
      <c r="DJ78" s="679"/>
      <c r="DK78" s="679"/>
      <c r="DL78" s="679"/>
      <c r="DM78" s="679"/>
      <c r="DN78" s="679"/>
      <c r="DO78" s="679"/>
      <c r="DP78" s="679"/>
    </row>
    <row r="79" spans="1:120" s="479" customFormat="1" ht="24.95" customHeight="1" x14ac:dyDescent="0.2">
      <c r="A79" s="679"/>
      <c r="B79" s="480"/>
      <c r="C79" s="1580"/>
      <c r="D79" s="1580"/>
      <c r="E79" s="1580"/>
      <c r="F79" s="1580"/>
      <c r="G79" s="1580"/>
      <c r="H79" s="968"/>
      <c r="I79" s="481"/>
      <c r="J79" s="482"/>
      <c r="K79" s="738"/>
      <c r="L79" s="742"/>
      <c r="M79" s="790"/>
      <c r="N79" s="794"/>
      <c r="O79" s="680"/>
      <c r="P79" s="680"/>
      <c r="Q79" s="798"/>
      <c r="R79" s="806"/>
      <c r="S79" s="680"/>
      <c r="T79" s="798"/>
      <c r="U79" s="680"/>
      <c r="V79" s="868"/>
      <c r="W79" s="868"/>
      <c r="X79" s="868"/>
      <c r="Y79" s="681"/>
      <c r="Z79" s="868"/>
      <c r="AA79" s="868"/>
      <c r="AB79" s="868"/>
      <c r="AC79" s="681"/>
      <c r="AD79" s="868"/>
      <c r="AE79" s="868"/>
      <c r="AF79" s="868"/>
      <c r="AG79" s="681"/>
      <c r="AH79" s="869"/>
      <c r="AI79" s="679"/>
      <c r="AJ79" s="871" t="s">
        <v>452</v>
      </c>
      <c r="AK79" s="679"/>
      <c r="AL79" s="679"/>
      <c r="AM79" s="679"/>
      <c r="AN79" s="679"/>
      <c r="AO79" s="679"/>
      <c r="AP79" s="679"/>
      <c r="AQ79" s="679"/>
      <c r="AR79" s="679"/>
      <c r="AS79" s="679"/>
      <c r="AT79" s="679"/>
      <c r="AU79" s="679"/>
      <c r="AV79" s="679"/>
      <c r="AW79" s="679"/>
      <c r="AX79" s="679"/>
      <c r="AY79" s="679"/>
      <c r="AZ79" s="679"/>
      <c r="BA79" s="679"/>
      <c r="BB79" s="679"/>
      <c r="BC79" s="679"/>
      <c r="BD79" s="679"/>
      <c r="BE79" s="679"/>
      <c r="BF79" s="679"/>
      <c r="BG79" s="679"/>
      <c r="BH79" s="679"/>
      <c r="BI79" s="679"/>
      <c r="BJ79" s="679"/>
      <c r="BK79" s="679"/>
      <c r="BL79" s="679"/>
      <c r="BM79" s="679"/>
      <c r="BN79" s="679"/>
      <c r="BO79" s="679"/>
      <c r="BP79" s="679"/>
      <c r="BQ79" s="679"/>
      <c r="BR79" s="679"/>
      <c r="BS79" s="679"/>
      <c r="BT79" s="679"/>
      <c r="BU79" s="679"/>
      <c r="BV79" s="679"/>
      <c r="BW79" s="679"/>
      <c r="BX79" s="679"/>
      <c r="BY79" s="679"/>
      <c r="BZ79" s="679"/>
      <c r="CA79" s="679"/>
      <c r="CB79" s="679"/>
      <c r="CC79" s="679"/>
      <c r="CD79" s="679"/>
      <c r="CE79" s="679"/>
      <c r="CF79" s="679"/>
      <c r="CG79" s="679"/>
      <c r="CH79" s="679"/>
      <c r="CI79" s="679"/>
      <c r="CJ79" s="679"/>
      <c r="CK79" s="679"/>
      <c r="CL79" s="679"/>
      <c r="CM79" s="679"/>
      <c r="CN79" s="679"/>
      <c r="CO79" s="679"/>
      <c r="CP79" s="679"/>
      <c r="CQ79" s="679"/>
      <c r="CR79" s="679"/>
      <c r="CS79" s="679"/>
      <c r="CT79" s="679"/>
      <c r="CU79" s="679"/>
      <c r="CV79" s="679"/>
      <c r="CW79" s="679"/>
      <c r="CX79" s="679"/>
      <c r="CY79" s="679"/>
      <c r="CZ79" s="679"/>
      <c r="DA79" s="679"/>
      <c r="DB79" s="679"/>
      <c r="DC79" s="679"/>
      <c r="DD79" s="679"/>
      <c r="DE79" s="679"/>
      <c r="DF79" s="679"/>
      <c r="DG79" s="679"/>
      <c r="DH79" s="679"/>
      <c r="DI79" s="679"/>
      <c r="DJ79" s="679"/>
      <c r="DK79" s="679"/>
      <c r="DL79" s="679"/>
      <c r="DM79" s="679"/>
      <c r="DN79" s="679"/>
      <c r="DO79" s="679"/>
      <c r="DP79" s="679"/>
    </row>
    <row r="80" spans="1:120" s="479" customFormat="1" ht="18" customHeight="1" x14ac:dyDescent="0.2">
      <c r="A80" s="679"/>
      <c r="B80" s="1609" t="s">
        <v>635</v>
      </c>
      <c r="C80" s="1610"/>
      <c r="D80" s="1610"/>
      <c r="E80" s="1610"/>
      <c r="F80" s="1610"/>
      <c r="G80" s="1610"/>
      <c r="H80" s="1610"/>
      <c r="I80" s="1610"/>
      <c r="J80" s="1610"/>
      <c r="K80" s="1611"/>
      <c r="L80" s="743"/>
      <c r="M80" s="791"/>
      <c r="N80" s="795"/>
      <c r="O80" s="682"/>
      <c r="P80" s="682"/>
      <c r="Q80" s="485">
        <f>Q74-SUM(Q75:Q79)</f>
        <v>0</v>
      </c>
      <c r="R80" s="807"/>
      <c r="S80" s="682"/>
      <c r="T80" s="485">
        <f>T74-SUM(T75:T79)</f>
        <v>0</v>
      </c>
      <c r="U80" s="682"/>
      <c r="V80" s="485">
        <f t="shared" ref="V80:AE80" si="1">V74-SUM(V75:V79)</f>
        <v>0</v>
      </c>
      <c r="W80" s="485">
        <f t="shared" si="1"/>
        <v>0</v>
      </c>
      <c r="X80" s="485">
        <f t="shared" si="1"/>
        <v>0</v>
      </c>
      <c r="Y80" s="681"/>
      <c r="Z80" s="485">
        <f t="shared" si="1"/>
        <v>0</v>
      </c>
      <c r="AA80" s="485">
        <f t="shared" si="1"/>
        <v>0</v>
      </c>
      <c r="AB80" s="485">
        <f t="shared" si="1"/>
        <v>0</v>
      </c>
      <c r="AC80" s="681"/>
      <c r="AD80" s="485">
        <f t="shared" si="1"/>
        <v>0</v>
      </c>
      <c r="AE80" s="485">
        <f t="shared" si="1"/>
        <v>0</v>
      </c>
      <c r="AF80" s="485">
        <f>AF74-SUM(AF75:AF79)</f>
        <v>0</v>
      </c>
      <c r="AG80" s="681"/>
      <c r="AH80" s="487"/>
      <c r="AI80" s="679"/>
      <c r="AJ80" s="487"/>
      <c r="AK80" s="679"/>
      <c r="AL80" s="679"/>
      <c r="AM80" s="679"/>
      <c r="AN80" s="679"/>
      <c r="AO80" s="679"/>
      <c r="AP80" s="679"/>
      <c r="AQ80" s="679"/>
      <c r="AR80" s="679"/>
      <c r="AS80" s="679"/>
      <c r="AT80" s="679"/>
      <c r="AU80" s="679"/>
      <c r="AV80" s="679"/>
      <c r="AW80" s="679"/>
      <c r="AX80" s="679"/>
      <c r="AY80" s="679"/>
      <c r="AZ80" s="679"/>
      <c r="BA80" s="679"/>
      <c r="BB80" s="679"/>
      <c r="BC80" s="679"/>
      <c r="BD80" s="679"/>
      <c r="BE80" s="679"/>
      <c r="BF80" s="679"/>
      <c r="BG80" s="679"/>
      <c r="BH80" s="679"/>
      <c r="BI80" s="679"/>
      <c r="BJ80" s="679"/>
      <c r="BK80" s="679"/>
      <c r="BL80" s="679"/>
      <c r="BM80" s="679"/>
      <c r="BN80" s="679"/>
      <c r="BO80" s="679"/>
      <c r="BP80" s="679"/>
      <c r="BQ80" s="679"/>
      <c r="BR80" s="679"/>
      <c r="BS80" s="679"/>
      <c r="BT80" s="679"/>
      <c r="BU80" s="679"/>
      <c r="BV80" s="679"/>
      <c r="BW80" s="679"/>
      <c r="BX80" s="679"/>
      <c r="BY80" s="679"/>
      <c r="BZ80" s="679"/>
      <c r="CA80" s="679"/>
      <c r="CB80" s="679"/>
      <c r="CC80" s="679"/>
      <c r="CD80" s="679"/>
      <c r="CE80" s="679"/>
      <c r="CF80" s="679"/>
      <c r="CG80" s="679"/>
      <c r="CH80" s="679"/>
      <c r="CI80" s="679"/>
      <c r="CJ80" s="679"/>
      <c r="CK80" s="679"/>
      <c r="CL80" s="679"/>
      <c r="CM80" s="679"/>
      <c r="CN80" s="679"/>
      <c r="CO80" s="679"/>
      <c r="CP80" s="679"/>
      <c r="CQ80" s="679"/>
      <c r="CR80" s="679"/>
      <c r="CS80" s="679"/>
      <c r="CT80" s="679"/>
      <c r="CU80" s="679"/>
      <c r="CV80" s="679"/>
      <c r="CW80" s="679"/>
      <c r="CX80" s="679"/>
      <c r="CY80" s="679"/>
      <c r="CZ80" s="679"/>
      <c r="DA80" s="679"/>
      <c r="DB80" s="679"/>
      <c r="DC80" s="679"/>
      <c r="DD80" s="679"/>
      <c r="DE80" s="679"/>
      <c r="DF80" s="679"/>
      <c r="DG80" s="679"/>
      <c r="DH80" s="679"/>
      <c r="DI80" s="679"/>
      <c r="DJ80" s="679"/>
      <c r="DK80" s="679"/>
      <c r="DL80" s="679"/>
      <c r="DM80" s="679"/>
      <c r="DN80" s="679"/>
      <c r="DO80" s="679"/>
      <c r="DP80" s="679"/>
    </row>
    <row r="81" spans="1:120" s="476" customFormat="1" ht="24.95" customHeight="1" x14ac:dyDescent="0.2">
      <c r="A81" s="440"/>
      <c r="B81" s="1612" t="s">
        <v>639</v>
      </c>
      <c r="C81" s="1599"/>
      <c r="D81" s="1599"/>
      <c r="E81" s="1599"/>
      <c r="F81" s="1599"/>
      <c r="G81" s="1599"/>
      <c r="H81" s="1599"/>
      <c r="I81" s="1599"/>
      <c r="J81" s="1599"/>
      <c r="K81" s="1600"/>
      <c r="L81" s="741"/>
      <c r="M81" s="789"/>
      <c r="N81" s="793"/>
      <c r="O81" s="786"/>
      <c r="P81" s="786"/>
      <c r="Q81" s="799"/>
      <c r="R81" s="808"/>
      <c r="S81" s="786"/>
      <c r="T81" s="799"/>
      <c r="U81" s="519"/>
      <c r="V81" s="477"/>
      <c r="W81" s="477"/>
      <c r="X81" s="477"/>
      <c r="Y81" s="401"/>
      <c r="Z81" s="477"/>
      <c r="AA81" s="477"/>
      <c r="AB81" s="477"/>
      <c r="AC81" s="401"/>
      <c r="AD81" s="477"/>
      <c r="AE81" s="477"/>
      <c r="AF81" s="477"/>
      <c r="AG81" s="401"/>
      <c r="AH81" s="478"/>
      <c r="AI81" s="440"/>
      <c r="AJ81" s="478"/>
      <c r="AK81" s="440"/>
      <c r="AL81" s="440"/>
      <c r="AM81" s="440"/>
      <c r="AN81" s="440"/>
      <c r="AO81" s="440"/>
      <c r="AP81" s="440"/>
      <c r="AQ81" s="440"/>
      <c r="AR81" s="440"/>
      <c r="AS81" s="440"/>
      <c r="AT81" s="440"/>
      <c r="AU81" s="440"/>
      <c r="AV81" s="440"/>
      <c r="AW81" s="440"/>
      <c r="AX81" s="440"/>
      <c r="AY81" s="440"/>
      <c r="AZ81" s="440"/>
      <c r="BA81" s="440"/>
      <c r="BB81" s="440"/>
      <c r="BC81" s="440"/>
      <c r="BD81" s="440"/>
      <c r="BE81" s="440"/>
      <c r="BF81" s="440"/>
      <c r="BG81" s="440"/>
      <c r="BH81" s="440"/>
      <c r="BI81" s="440"/>
      <c r="BJ81" s="440"/>
      <c r="BK81" s="440"/>
      <c r="BL81" s="440"/>
      <c r="BM81" s="440"/>
      <c r="BN81" s="440"/>
      <c r="BO81" s="440"/>
      <c r="BP81" s="440"/>
      <c r="BQ81" s="440"/>
      <c r="BR81" s="440"/>
      <c r="BS81" s="440"/>
      <c r="BT81" s="440"/>
      <c r="BU81" s="440"/>
      <c r="BV81" s="440"/>
      <c r="BW81" s="440"/>
      <c r="BX81" s="440"/>
      <c r="BY81" s="440"/>
      <c r="BZ81" s="440"/>
      <c r="CA81" s="440"/>
      <c r="CB81" s="440"/>
      <c r="CC81" s="440"/>
      <c r="CD81" s="440"/>
      <c r="CE81" s="440"/>
      <c r="CF81" s="440"/>
      <c r="CG81" s="440"/>
      <c r="CH81" s="440"/>
      <c r="CI81" s="440"/>
      <c r="CJ81" s="440"/>
      <c r="CK81" s="440"/>
      <c r="CL81" s="440"/>
      <c r="CM81" s="440"/>
      <c r="CN81" s="440"/>
      <c r="CO81" s="440"/>
      <c r="CP81" s="440"/>
      <c r="CQ81" s="440"/>
      <c r="CR81" s="440"/>
      <c r="CS81" s="440"/>
      <c r="CT81" s="440"/>
      <c r="CU81" s="440"/>
      <c r="CV81" s="440"/>
      <c r="CW81" s="440"/>
      <c r="CX81" s="440"/>
      <c r="CY81" s="440"/>
      <c r="CZ81" s="440"/>
      <c r="DA81" s="440"/>
      <c r="DB81" s="440"/>
      <c r="DC81" s="440"/>
      <c r="DD81" s="440"/>
      <c r="DE81" s="440"/>
      <c r="DF81" s="440"/>
      <c r="DG81" s="440"/>
      <c r="DH81" s="440"/>
      <c r="DI81" s="440"/>
      <c r="DJ81" s="440"/>
      <c r="DK81" s="440"/>
      <c r="DL81" s="440"/>
      <c r="DM81" s="440"/>
      <c r="DN81" s="440"/>
      <c r="DO81" s="440"/>
      <c r="DP81" s="440"/>
    </row>
    <row r="82" spans="1:120" s="479" customFormat="1" ht="24.95" customHeight="1" x14ac:dyDescent="0.2">
      <c r="A82" s="679"/>
      <c r="B82" s="480"/>
      <c r="C82" s="1580"/>
      <c r="D82" s="1580"/>
      <c r="E82" s="1580"/>
      <c r="F82" s="1580"/>
      <c r="G82" s="1580"/>
      <c r="H82" s="968"/>
      <c r="I82" s="481"/>
      <c r="J82" s="482"/>
      <c r="K82" s="738"/>
      <c r="L82" s="742"/>
      <c r="M82" s="790"/>
      <c r="N82" s="794"/>
      <c r="O82" s="680"/>
      <c r="P82" s="680"/>
      <c r="Q82" s="798"/>
      <c r="R82" s="806"/>
      <c r="S82" s="680"/>
      <c r="T82" s="798"/>
      <c r="U82" s="680"/>
      <c r="V82" s="483"/>
      <c r="W82" s="868"/>
      <c r="X82" s="868"/>
      <c r="Y82" s="681"/>
      <c r="Z82" s="483"/>
      <c r="AA82" s="868"/>
      <c r="AB82" s="868"/>
      <c r="AC82" s="681"/>
      <c r="AD82" s="483"/>
      <c r="AE82" s="868"/>
      <c r="AF82" s="868"/>
      <c r="AG82" s="681"/>
      <c r="AH82" s="869"/>
      <c r="AI82" s="679"/>
      <c r="AJ82" s="871" t="s">
        <v>452</v>
      </c>
      <c r="AK82" s="679"/>
      <c r="AL82" s="679"/>
      <c r="AM82" s="679"/>
      <c r="AN82" s="679"/>
      <c r="AO82" s="679"/>
      <c r="AP82" s="679"/>
      <c r="AQ82" s="679"/>
      <c r="AR82" s="679"/>
      <c r="AS82" s="679"/>
      <c r="AT82" s="679"/>
      <c r="AU82" s="679"/>
      <c r="AV82" s="679"/>
      <c r="AW82" s="679"/>
      <c r="AX82" s="679"/>
      <c r="AY82" s="679"/>
      <c r="AZ82" s="679"/>
      <c r="BA82" s="679"/>
      <c r="BB82" s="679"/>
      <c r="BC82" s="679"/>
      <c r="BD82" s="679"/>
      <c r="BE82" s="679"/>
      <c r="BF82" s="679"/>
      <c r="BG82" s="679"/>
      <c r="BH82" s="679"/>
      <c r="BI82" s="679"/>
      <c r="BJ82" s="679"/>
      <c r="BK82" s="679"/>
      <c r="BL82" s="679"/>
      <c r="BM82" s="679"/>
      <c r="BN82" s="679"/>
      <c r="BO82" s="679"/>
      <c r="BP82" s="679"/>
      <c r="BQ82" s="679"/>
      <c r="BR82" s="679"/>
      <c r="BS82" s="679"/>
      <c r="BT82" s="679"/>
      <c r="BU82" s="679"/>
      <c r="BV82" s="679"/>
      <c r="BW82" s="679"/>
      <c r="BX82" s="679"/>
      <c r="BY82" s="679"/>
      <c r="BZ82" s="679"/>
      <c r="CA82" s="679"/>
      <c r="CB82" s="679"/>
      <c r="CC82" s="679"/>
      <c r="CD82" s="679"/>
      <c r="CE82" s="679"/>
      <c r="CF82" s="679"/>
      <c r="CG82" s="679"/>
      <c r="CH82" s="679"/>
      <c r="CI82" s="679"/>
      <c r="CJ82" s="679"/>
      <c r="CK82" s="679"/>
      <c r="CL82" s="679"/>
      <c r="CM82" s="679"/>
      <c r="CN82" s="679"/>
      <c r="CO82" s="679"/>
      <c r="CP82" s="679"/>
      <c r="CQ82" s="679"/>
      <c r="CR82" s="679"/>
      <c r="CS82" s="679"/>
      <c r="CT82" s="679"/>
      <c r="CU82" s="679"/>
      <c r="CV82" s="679"/>
      <c r="CW82" s="679"/>
      <c r="CX82" s="679"/>
      <c r="CY82" s="679"/>
      <c r="CZ82" s="679"/>
      <c r="DA82" s="679"/>
      <c r="DB82" s="679"/>
      <c r="DC82" s="679"/>
      <c r="DD82" s="679"/>
      <c r="DE82" s="679"/>
      <c r="DF82" s="679"/>
      <c r="DG82" s="679"/>
      <c r="DH82" s="679"/>
      <c r="DI82" s="679"/>
      <c r="DJ82" s="679"/>
      <c r="DK82" s="679"/>
      <c r="DL82" s="679"/>
      <c r="DM82" s="679"/>
      <c r="DN82" s="679"/>
      <c r="DO82" s="679"/>
      <c r="DP82" s="679"/>
    </row>
    <row r="83" spans="1:120" s="479" customFormat="1" ht="24.95" customHeight="1" x14ac:dyDescent="0.2">
      <c r="A83" s="679"/>
      <c r="B83" s="480"/>
      <c r="C83" s="1580"/>
      <c r="D83" s="1580"/>
      <c r="E83" s="1580"/>
      <c r="F83" s="1580"/>
      <c r="G83" s="1580"/>
      <c r="H83" s="968"/>
      <c r="I83" s="481"/>
      <c r="J83" s="482"/>
      <c r="K83" s="738"/>
      <c r="L83" s="742"/>
      <c r="M83" s="790"/>
      <c r="N83" s="794"/>
      <c r="O83" s="680"/>
      <c r="P83" s="680"/>
      <c r="Q83" s="798"/>
      <c r="R83" s="806"/>
      <c r="S83" s="680"/>
      <c r="T83" s="798"/>
      <c r="U83" s="680"/>
      <c r="V83" s="483"/>
      <c r="W83" s="868"/>
      <c r="X83" s="868"/>
      <c r="Y83" s="681"/>
      <c r="Z83" s="483"/>
      <c r="AA83" s="868"/>
      <c r="AB83" s="868"/>
      <c r="AC83" s="681"/>
      <c r="AD83" s="483"/>
      <c r="AE83" s="868"/>
      <c r="AF83" s="868"/>
      <c r="AG83" s="681"/>
      <c r="AH83" s="869"/>
      <c r="AI83" s="679"/>
      <c r="AJ83" s="871" t="s">
        <v>452</v>
      </c>
      <c r="AK83" s="679"/>
      <c r="AL83" s="679"/>
      <c r="AM83" s="679"/>
      <c r="AN83" s="679"/>
      <c r="AO83" s="679"/>
      <c r="AP83" s="679"/>
      <c r="AQ83" s="679"/>
      <c r="AR83" s="679"/>
      <c r="AS83" s="679"/>
      <c r="AT83" s="679"/>
      <c r="AU83" s="679"/>
      <c r="AV83" s="679"/>
      <c r="AW83" s="679"/>
      <c r="AX83" s="679"/>
      <c r="AY83" s="679"/>
      <c r="AZ83" s="679"/>
      <c r="BA83" s="679"/>
      <c r="BB83" s="679"/>
      <c r="BC83" s="679"/>
      <c r="BD83" s="679"/>
      <c r="BE83" s="679"/>
      <c r="BF83" s="679"/>
      <c r="BG83" s="679"/>
      <c r="BH83" s="679"/>
      <c r="BI83" s="679"/>
      <c r="BJ83" s="679"/>
      <c r="BK83" s="679"/>
      <c r="BL83" s="679"/>
      <c r="BM83" s="679"/>
      <c r="BN83" s="679"/>
      <c r="BO83" s="679"/>
      <c r="BP83" s="679"/>
      <c r="BQ83" s="679"/>
      <c r="BR83" s="679"/>
      <c r="BS83" s="679"/>
      <c r="BT83" s="679"/>
      <c r="BU83" s="679"/>
      <c r="BV83" s="679"/>
      <c r="BW83" s="679"/>
      <c r="BX83" s="679"/>
      <c r="BY83" s="679"/>
      <c r="BZ83" s="679"/>
      <c r="CA83" s="679"/>
      <c r="CB83" s="679"/>
      <c r="CC83" s="679"/>
      <c r="CD83" s="679"/>
      <c r="CE83" s="679"/>
      <c r="CF83" s="679"/>
      <c r="CG83" s="679"/>
      <c r="CH83" s="679"/>
      <c r="CI83" s="679"/>
      <c r="CJ83" s="679"/>
      <c r="CK83" s="679"/>
      <c r="CL83" s="679"/>
      <c r="CM83" s="679"/>
      <c r="CN83" s="679"/>
      <c r="CO83" s="679"/>
      <c r="CP83" s="679"/>
      <c r="CQ83" s="679"/>
      <c r="CR83" s="679"/>
      <c r="CS83" s="679"/>
      <c r="CT83" s="679"/>
      <c r="CU83" s="679"/>
      <c r="CV83" s="679"/>
      <c r="CW83" s="679"/>
      <c r="CX83" s="679"/>
      <c r="CY83" s="679"/>
      <c r="CZ83" s="679"/>
      <c r="DA83" s="679"/>
      <c r="DB83" s="679"/>
      <c r="DC83" s="679"/>
      <c r="DD83" s="679"/>
      <c r="DE83" s="679"/>
      <c r="DF83" s="679"/>
      <c r="DG83" s="679"/>
      <c r="DH83" s="679"/>
      <c r="DI83" s="679"/>
      <c r="DJ83" s="679"/>
      <c r="DK83" s="679"/>
      <c r="DL83" s="679"/>
      <c r="DM83" s="679"/>
      <c r="DN83" s="679"/>
      <c r="DO83" s="679"/>
      <c r="DP83" s="679"/>
    </row>
    <row r="84" spans="1:120" s="479" customFormat="1" ht="24.95" customHeight="1" x14ac:dyDescent="0.2">
      <c r="A84" s="679"/>
      <c r="B84" s="480"/>
      <c r="C84" s="1580"/>
      <c r="D84" s="1580"/>
      <c r="E84" s="1580"/>
      <c r="F84" s="1580"/>
      <c r="G84" s="1580"/>
      <c r="H84" s="968"/>
      <c r="I84" s="481"/>
      <c r="J84" s="482"/>
      <c r="K84" s="738"/>
      <c r="L84" s="742"/>
      <c r="M84" s="790"/>
      <c r="N84" s="794"/>
      <c r="O84" s="680"/>
      <c r="P84" s="680"/>
      <c r="Q84" s="798"/>
      <c r="R84" s="806"/>
      <c r="S84" s="680"/>
      <c r="T84" s="798"/>
      <c r="U84" s="680"/>
      <c r="V84" s="483"/>
      <c r="W84" s="868"/>
      <c r="X84" s="868"/>
      <c r="Y84" s="681"/>
      <c r="Z84" s="483"/>
      <c r="AA84" s="868"/>
      <c r="AB84" s="868"/>
      <c r="AC84" s="681"/>
      <c r="AD84" s="483"/>
      <c r="AE84" s="868"/>
      <c r="AF84" s="868"/>
      <c r="AG84" s="681"/>
      <c r="AH84" s="869"/>
      <c r="AI84" s="679"/>
      <c r="AJ84" s="871" t="s">
        <v>452</v>
      </c>
      <c r="AK84" s="679"/>
      <c r="AL84" s="679"/>
      <c r="AM84" s="679"/>
      <c r="AN84" s="679"/>
      <c r="AO84" s="679"/>
      <c r="AP84" s="679"/>
      <c r="AQ84" s="679"/>
      <c r="AR84" s="679"/>
      <c r="AS84" s="679"/>
      <c r="AT84" s="679"/>
      <c r="AU84" s="679"/>
      <c r="AV84" s="679"/>
      <c r="AW84" s="679"/>
      <c r="AX84" s="679"/>
      <c r="AY84" s="679"/>
      <c r="AZ84" s="679"/>
      <c r="BA84" s="679"/>
      <c r="BB84" s="679"/>
      <c r="BC84" s="679"/>
      <c r="BD84" s="679"/>
      <c r="BE84" s="679"/>
      <c r="BF84" s="679"/>
      <c r="BG84" s="679"/>
      <c r="BH84" s="679"/>
      <c r="BI84" s="679"/>
      <c r="BJ84" s="679"/>
      <c r="BK84" s="679"/>
      <c r="BL84" s="679"/>
      <c r="BM84" s="679"/>
      <c r="BN84" s="679"/>
      <c r="BO84" s="679"/>
      <c r="BP84" s="679"/>
      <c r="BQ84" s="679"/>
      <c r="BR84" s="679"/>
      <c r="BS84" s="679"/>
      <c r="BT84" s="679"/>
      <c r="BU84" s="679"/>
      <c r="BV84" s="679"/>
      <c r="BW84" s="679"/>
      <c r="BX84" s="679"/>
      <c r="BY84" s="679"/>
      <c r="BZ84" s="679"/>
      <c r="CA84" s="679"/>
      <c r="CB84" s="679"/>
      <c r="CC84" s="679"/>
      <c r="CD84" s="679"/>
      <c r="CE84" s="679"/>
      <c r="CF84" s="679"/>
      <c r="CG84" s="679"/>
      <c r="CH84" s="679"/>
      <c r="CI84" s="679"/>
      <c r="CJ84" s="679"/>
      <c r="CK84" s="679"/>
      <c r="CL84" s="679"/>
      <c r="CM84" s="679"/>
      <c r="CN84" s="679"/>
      <c r="CO84" s="679"/>
      <c r="CP84" s="679"/>
      <c r="CQ84" s="679"/>
      <c r="CR84" s="679"/>
      <c r="CS84" s="679"/>
      <c r="CT84" s="679"/>
      <c r="CU84" s="679"/>
      <c r="CV84" s="679"/>
      <c r="CW84" s="679"/>
      <c r="CX84" s="679"/>
      <c r="CY84" s="679"/>
      <c r="CZ84" s="679"/>
      <c r="DA84" s="679"/>
      <c r="DB84" s="679"/>
      <c r="DC84" s="679"/>
      <c r="DD84" s="679"/>
      <c r="DE84" s="679"/>
      <c r="DF84" s="679"/>
      <c r="DG84" s="679"/>
      <c r="DH84" s="679"/>
      <c r="DI84" s="679"/>
      <c r="DJ84" s="679"/>
      <c r="DK84" s="679"/>
      <c r="DL84" s="679"/>
      <c r="DM84" s="679"/>
      <c r="DN84" s="679"/>
      <c r="DO84" s="679"/>
      <c r="DP84" s="679"/>
    </row>
    <row r="85" spans="1:120" s="479" customFormat="1" ht="24.95" customHeight="1" x14ac:dyDescent="0.2">
      <c r="A85" s="679"/>
      <c r="B85" s="480"/>
      <c r="C85" s="1580"/>
      <c r="D85" s="1580"/>
      <c r="E85" s="1580"/>
      <c r="F85" s="1580"/>
      <c r="G85" s="1580"/>
      <c r="H85" s="968"/>
      <c r="I85" s="481"/>
      <c r="J85" s="482"/>
      <c r="K85" s="738"/>
      <c r="L85" s="742"/>
      <c r="M85" s="790"/>
      <c r="N85" s="794"/>
      <c r="O85" s="680"/>
      <c r="P85" s="680"/>
      <c r="Q85" s="798"/>
      <c r="R85" s="806"/>
      <c r="S85" s="680"/>
      <c r="T85" s="798"/>
      <c r="U85" s="680"/>
      <c r="V85" s="483"/>
      <c r="W85" s="868"/>
      <c r="X85" s="868"/>
      <c r="Y85" s="681"/>
      <c r="Z85" s="483"/>
      <c r="AA85" s="868"/>
      <c r="AB85" s="868"/>
      <c r="AC85" s="681"/>
      <c r="AD85" s="483"/>
      <c r="AE85" s="868"/>
      <c r="AF85" s="868"/>
      <c r="AG85" s="681"/>
      <c r="AH85" s="869"/>
      <c r="AI85" s="679"/>
      <c r="AJ85" s="871" t="s">
        <v>452</v>
      </c>
      <c r="AK85" s="679"/>
      <c r="AL85" s="679"/>
      <c r="AM85" s="679"/>
      <c r="AN85" s="679"/>
      <c r="AO85" s="679"/>
      <c r="AP85" s="679"/>
      <c r="AQ85" s="679"/>
      <c r="AR85" s="679"/>
      <c r="AS85" s="679"/>
      <c r="AT85" s="679"/>
      <c r="AU85" s="679"/>
      <c r="AV85" s="679"/>
      <c r="AW85" s="679"/>
      <c r="AX85" s="679"/>
      <c r="AY85" s="679"/>
      <c r="AZ85" s="679"/>
      <c r="BA85" s="679"/>
      <c r="BB85" s="679"/>
      <c r="BC85" s="679"/>
      <c r="BD85" s="679"/>
      <c r="BE85" s="679"/>
      <c r="BF85" s="679"/>
      <c r="BG85" s="679"/>
      <c r="BH85" s="679"/>
      <c r="BI85" s="679"/>
      <c r="BJ85" s="679"/>
      <c r="BK85" s="679"/>
      <c r="BL85" s="679"/>
      <c r="BM85" s="679"/>
      <c r="BN85" s="679"/>
      <c r="BO85" s="679"/>
      <c r="BP85" s="679"/>
      <c r="BQ85" s="679"/>
      <c r="BR85" s="679"/>
      <c r="BS85" s="679"/>
      <c r="BT85" s="679"/>
      <c r="BU85" s="679"/>
      <c r="BV85" s="679"/>
      <c r="BW85" s="679"/>
      <c r="BX85" s="679"/>
      <c r="BY85" s="679"/>
      <c r="BZ85" s="679"/>
      <c r="CA85" s="679"/>
      <c r="CB85" s="679"/>
      <c r="CC85" s="679"/>
      <c r="CD85" s="679"/>
      <c r="CE85" s="679"/>
      <c r="CF85" s="679"/>
      <c r="CG85" s="679"/>
      <c r="CH85" s="679"/>
      <c r="CI85" s="679"/>
      <c r="CJ85" s="679"/>
      <c r="CK85" s="679"/>
      <c r="CL85" s="679"/>
      <c r="CM85" s="679"/>
      <c r="CN85" s="679"/>
      <c r="CO85" s="679"/>
      <c r="CP85" s="679"/>
      <c r="CQ85" s="679"/>
      <c r="CR85" s="679"/>
      <c r="CS85" s="679"/>
      <c r="CT85" s="679"/>
      <c r="CU85" s="679"/>
      <c r="CV85" s="679"/>
      <c r="CW85" s="679"/>
      <c r="CX85" s="679"/>
      <c r="CY85" s="679"/>
      <c r="CZ85" s="679"/>
      <c r="DA85" s="679"/>
      <c r="DB85" s="679"/>
      <c r="DC85" s="679"/>
      <c r="DD85" s="679"/>
      <c r="DE85" s="679"/>
      <c r="DF85" s="679"/>
      <c r="DG85" s="679"/>
      <c r="DH85" s="679"/>
      <c r="DI85" s="679"/>
      <c r="DJ85" s="679"/>
      <c r="DK85" s="679"/>
      <c r="DL85" s="679"/>
      <c r="DM85" s="679"/>
      <c r="DN85" s="679"/>
      <c r="DO85" s="679"/>
      <c r="DP85" s="679"/>
    </row>
    <row r="86" spans="1:120" s="479" customFormat="1" ht="24.95" customHeight="1" x14ac:dyDescent="0.2">
      <c r="A86" s="679"/>
      <c r="B86" s="480"/>
      <c r="C86" s="1580"/>
      <c r="D86" s="1580"/>
      <c r="E86" s="1580"/>
      <c r="F86" s="1580"/>
      <c r="G86" s="1580"/>
      <c r="H86" s="968"/>
      <c r="I86" s="481"/>
      <c r="J86" s="482"/>
      <c r="K86" s="738"/>
      <c r="L86" s="742"/>
      <c r="M86" s="790"/>
      <c r="N86" s="794"/>
      <c r="O86" s="680"/>
      <c r="P86" s="680"/>
      <c r="Q86" s="798"/>
      <c r="R86" s="806"/>
      <c r="S86" s="680"/>
      <c r="T86" s="798"/>
      <c r="U86" s="680"/>
      <c r="V86" s="483"/>
      <c r="W86" s="868"/>
      <c r="X86" s="868"/>
      <c r="Y86" s="681"/>
      <c r="Z86" s="483"/>
      <c r="AA86" s="868"/>
      <c r="AB86" s="868"/>
      <c r="AC86" s="681"/>
      <c r="AD86" s="483"/>
      <c r="AE86" s="868"/>
      <c r="AF86" s="868"/>
      <c r="AG86" s="681"/>
      <c r="AH86" s="869"/>
      <c r="AI86" s="679"/>
      <c r="AJ86" s="871" t="s">
        <v>452</v>
      </c>
      <c r="AK86" s="679"/>
      <c r="AL86" s="679"/>
      <c r="AM86" s="679"/>
      <c r="AN86" s="679"/>
      <c r="AO86" s="679"/>
      <c r="AP86" s="679"/>
      <c r="AQ86" s="679"/>
      <c r="AR86" s="679"/>
      <c r="AS86" s="679"/>
      <c r="AT86" s="679"/>
      <c r="AU86" s="679"/>
      <c r="AV86" s="679"/>
      <c r="AW86" s="679"/>
      <c r="AX86" s="679"/>
      <c r="AY86" s="679"/>
      <c r="AZ86" s="679"/>
      <c r="BA86" s="679"/>
      <c r="BB86" s="679"/>
      <c r="BC86" s="679"/>
      <c r="BD86" s="679"/>
      <c r="BE86" s="679"/>
      <c r="BF86" s="679"/>
      <c r="BG86" s="679"/>
      <c r="BH86" s="679"/>
      <c r="BI86" s="679"/>
      <c r="BJ86" s="679"/>
      <c r="BK86" s="679"/>
      <c r="BL86" s="679"/>
      <c r="BM86" s="679"/>
      <c r="BN86" s="679"/>
      <c r="BO86" s="679"/>
      <c r="BP86" s="679"/>
      <c r="BQ86" s="679"/>
      <c r="BR86" s="679"/>
      <c r="BS86" s="679"/>
      <c r="BT86" s="679"/>
      <c r="BU86" s="679"/>
      <c r="BV86" s="679"/>
      <c r="BW86" s="679"/>
      <c r="BX86" s="679"/>
      <c r="BY86" s="679"/>
      <c r="BZ86" s="679"/>
      <c r="CA86" s="679"/>
      <c r="CB86" s="679"/>
      <c r="CC86" s="679"/>
      <c r="CD86" s="679"/>
      <c r="CE86" s="679"/>
      <c r="CF86" s="679"/>
      <c r="CG86" s="679"/>
      <c r="CH86" s="679"/>
      <c r="CI86" s="679"/>
      <c r="CJ86" s="679"/>
      <c r="CK86" s="679"/>
      <c r="CL86" s="679"/>
      <c r="CM86" s="679"/>
      <c r="CN86" s="679"/>
      <c r="CO86" s="679"/>
      <c r="CP86" s="679"/>
      <c r="CQ86" s="679"/>
      <c r="CR86" s="679"/>
      <c r="CS86" s="679"/>
      <c r="CT86" s="679"/>
      <c r="CU86" s="679"/>
      <c r="CV86" s="679"/>
      <c r="CW86" s="679"/>
      <c r="CX86" s="679"/>
      <c r="CY86" s="679"/>
      <c r="CZ86" s="679"/>
      <c r="DA86" s="679"/>
      <c r="DB86" s="679"/>
      <c r="DC86" s="679"/>
      <c r="DD86" s="679"/>
      <c r="DE86" s="679"/>
      <c r="DF86" s="679"/>
      <c r="DG86" s="679"/>
      <c r="DH86" s="679"/>
      <c r="DI86" s="679"/>
      <c r="DJ86" s="679"/>
      <c r="DK86" s="679"/>
      <c r="DL86" s="679"/>
      <c r="DM86" s="679"/>
      <c r="DN86" s="679"/>
      <c r="DO86" s="679"/>
      <c r="DP86" s="679"/>
    </row>
    <row r="87" spans="1:120" s="479" customFormat="1" ht="18" customHeight="1" x14ac:dyDescent="0.2">
      <c r="A87" s="679"/>
      <c r="B87" s="1609" t="s">
        <v>635</v>
      </c>
      <c r="C87" s="1610"/>
      <c r="D87" s="1610"/>
      <c r="E87" s="1610"/>
      <c r="F87" s="1610"/>
      <c r="G87" s="1610"/>
      <c r="H87" s="1610"/>
      <c r="I87" s="1610"/>
      <c r="J87" s="1610"/>
      <c r="K87" s="1611"/>
      <c r="L87" s="743"/>
      <c r="M87" s="791"/>
      <c r="N87" s="795"/>
      <c r="O87" s="682"/>
      <c r="P87" s="682"/>
      <c r="Q87" s="485">
        <f>Q81-SUM(Q82:Q86)</f>
        <v>0</v>
      </c>
      <c r="R87" s="807"/>
      <c r="S87" s="682"/>
      <c r="T87" s="485">
        <f>T81-SUM(T82:T86)</f>
        <v>0</v>
      </c>
      <c r="U87" s="682"/>
      <c r="V87" s="485">
        <f t="shared" ref="V87:AF87" si="2">V81-SUM(V82:V86)</f>
        <v>0</v>
      </c>
      <c r="W87" s="485">
        <f t="shared" si="2"/>
        <v>0</v>
      </c>
      <c r="X87" s="485">
        <f t="shared" si="2"/>
        <v>0</v>
      </c>
      <c r="Y87" s="681"/>
      <c r="Z87" s="485">
        <f t="shared" si="2"/>
        <v>0</v>
      </c>
      <c r="AA87" s="485">
        <f t="shared" si="2"/>
        <v>0</v>
      </c>
      <c r="AB87" s="485">
        <f t="shared" si="2"/>
        <v>0</v>
      </c>
      <c r="AC87" s="681"/>
      <c r="AD87" s="485">
        <f t="shared" si="2"/>
        <v>0</v>
      </c>
      <c r="AE87" s="485">
        <f t="shared" si="2"/>
        <v>0</v>
      </c>
      <c r="AF87" s="485">
        <f t="shared" si="2"/>
        <v>0</v>
      </c>
      <c r="AG87" s="681"/>
      <c r="AH87" s="487"/>
      <c r="AI87" s="679"/>
      <c r="AJ87" s="487"/>
      <c r="AK87" s="679"/>
      <c r="AL87" s="679"/>
      <c r="AM87" s="679"/>
      <c r="AN87" s="679"/>
      <c r="AO87" s="679"/>
      <c r="AP87" s="679"/>
      <c r="AQ87" s="679"/>
      <c r="AR87" s="679"/>
      <c r="AS87" s="679"/>
      <c r="AT87" s="679"/>
      <c r="AU87" s="679"/>
      <c r="AV87" s="679"/>
      <c r="AW87" s="679"/>
      <c r="AX87" s="679"/>
      <c r="AY87" s="679"/>
      <c r="AZ87" s="679"/>
      <c r="BA87" s="679"/>
      <c r="BB87" s="679"/>
      <c r="BC87" s="679"/>
      <c r="BD87" s="679"/>
      <c r="BE87" s="679"/>
      <c r="BF87" s="679"/>
      <c r="BG87" s="679"/>
      <c r="BH87" s="679"/>
      <c r="BI87" s="679"/>
      <c r="BJ87" s="679"/>
      <c r="BK87" s="679"/>
      <c r="BL87" s="679"/>
      <c r="BM87" s="679"/>
      <c r="BN87" s="679"/>
      <c r="BO87" s="679"/>
      <c r="BP87" s="679"/>
      <c r="BQ87" s="679"/>
      <c r="BR87" s="679"/>
      <c r="BS87" s="679"/>
      <c r="BT87" s="679"/>
      <c r="BU87" s="679"/>
      <c r="BV87" s="679"/>
      <c r="BW87" s="679"/>
      <c r="BX87" s="679"/>
      <c r="BY87" s="679"/>
      <c r="BZ87" s="679"/>
      <c r="CA87" s="679"/>
      <c r="CB87" s="679"/>
      <c r="CC87" s="679"/>
      <c r="CD87" s="679"/>
      <c r="CE87" s="679"/>
      <c r="CF87" s="679"/>
      <c r="CG87" s="679"/>
      <c r="CH87" s="679"/>
      <c r="CI87" s="679"/>
      <c r="CJ87" s="679"/>
      <c r="CK87" s="679"/>
      <c r="CL87" s="679"/>
      <c r="CM87" s="679"/>
      <c r="CN87" s="679"/>
      <c r="CO87" s="679"/>
      <c r="CP87" s="679"/>
      <c r="CQ87" s="679"/>
      <c r="CR87" s="679"/>
      <c r="CS87" s="679"/>
      <c r="CT87" s="679"/>
      <c r="CU87" s="679"/>
      <c r="CV87" s="679"/>
      <c r="CW87" s="679"/>
      <c r="CX87" s="679"/>
      <c r="CY87" s="679"/>
      <c r="CZ87" s="679"/>
      <c r="DA87" s="679"/>
      <c r="DB87" s="679"/>
      <c r="DC87" s="679"/>
      <c r="DD87" s="679"/>
      <c r="DE87" s="679"/>
      <c r="DF87" s="679"/>
      <c r="DG87" s="679"/>
      <c r="DH87" s="679"/>
      <c r="DI87" s="679"/>
      <c r="DJ87" s="679"/>
      <c r="DK87" s="679"/>
      <c r="DL87" s="679"/>
      <c r="DM87" s="679"/>
      <c r="DN87" s="679"/>
      <c r="DO87" s="679"/>
      <c r="DP87" s="679"/>
    </row>
    <row r="88" spans="1:120" s="476" customFormat="1" ht="24.95" customHeight="1" x14ac:dyDescent="0.2">
      <c r="A88" s="440"/>
      <c r="B88" s="1613" t="s">
        <v>528</v>
      </c>
      <c r="C88" s="1599"/>
      <c r="D88" s="1599"/>
      <c r="E88" s="1599"/>
      <c r="F88" s="1599"/>
      <c r="G88" s="1599"/>
      <c r="H88" s="1599"/>
      <c r="I88" s="1599"/>
      <c r="J88" s="1599"/>
      <c r="K88" s="1600"/>
      <c r="L88" s="741"/>
      <c r="M88" s="789"/>
      <c r="N88" s="793"/>
      <c r="O88" s="786"/>
      <c r="P88" s="786"/>
      <c r="Q88" s="799"/>
      <c r="R88" s="808"/>
      <c r="S88" s="786"/>
      <c r="T88" s="799"/>
      <c r="U88" s="519"/>
      <c r="V88" s="489"/>
      <c r="W88" s="489"/>
      <c r="X88" s="489"/>
      <c r="Y88" s="402"/>
      <c r="Z88" s="489"/>
      <c r="AA88" s="489"/>
      <c r="AB88" s="489"/>
      <c r="AC88" s="402"/>
      <c r="AD88" s="489"/>
      <c r="AE88" s="489"/>
      <c r="AF88" s="489"/>
      <c r="AG88" s="402"/>
      <c r="AH88" s="478"/>
      <c r="AI88" s="440"/>
      <c r="AJ88" s="478"/>
      <c r="AK88" s="440"/>
      <c r="AL88" s="440"/>
      <c r="AM88" s="440"/>
      <c r="AN88" s="440"/>
      <c r="AO88" s="440"/>
      <c r="AP88" s="440"/>
      <c r="AQ88" s="440"/>
      <c r="AR88" s="440"/>
      <c r="AS88" s="440"/>
      <c r="AT88" s="440"/>
      <c r="AU88" s="440"/>
      <c r="AV88" s="440"/>
      <c r="AW88" s="440"/>
      <c r="AX88" s="440"/>
      <c r="AY88" s="440"/>
      <c r="AZ88" s="440"/>
      <c r="BA88" s="440"/>
      <c r="BB88" s="440"/>
      <c r="BC88" s="440"/>
      <c r="BD88" s="440"/>
      <c r="BE88" s="440"/>
      <c r="BF88" s="440"/>
      <c r="BG88" s="440"/>
      <c r="BH88" s="440"/>
      <c r="BI88" s="440"/>
      <c r="BJ88" s="440"/>
      <c r="BK88" s="440"/>
      <c r="BL88" s="440"/>
      <c r="BM88" s="440"/>
      <c r="BN88" s="440"/>
      <c r="BO88" s="440"/>
      <c r="BP88" s="440"/>
      <c r="BQ88" s="440"/>
      <c r="BR88" s="440"/>
      <c r="BS88" s="440"/>
      <c r="BT88" s="440"/>
      <c r="BU88" s="440"/>
      <c r="BV88" s="440"/>
      <c r="BW88" s="440"/>
      <c r="BX88" s="440"/>
      <c r="BY88" s="440"/>
      <c r="BZ88" s="440"/>
      <c r="CA88" s="440"/>
      <c r="CB88" s="440"/>
      <c r="CC88" s="440"/>
      <c r="CD88" s="440"/>
      <c r="CE88" s="440"/>
      <c r="CF88" s="440"/>
      <c r="CG88" s="440"/>
      <c r="CH88" s="440"/>
      <c r="CI88" s="440"/>
      <c r="CJ88" s="440"/>
      <c r="CK88" s="440"/>
      <c r="CL88" s="440"/>
      <c r="CM88" s="440"/>
      <c r="CN88" s="440"/>
      <c r="CO88" s="440"/>
      <c r="CP88" s="440"/>
      <c r="CQ88" s="440"/>
      <c r="CR88" s="440"/>
      <c r="CS88" s="440"/>
      <c r="CT88" s="440"/>
      <c r="CU88" s="440"/>
      <c r="CV88" s="440"/>
      <c r="CW88" s="440"/>
      <c r="CX88" s="440"/>
      <c r="CY88" s="440"/>
      <c r="CZ88" s="440"/>
      <c r="DA88" s="440"/>
      <c r="DB88" s="440"/>
      <c r="DC88" s="440"/>
      <c r="DD88" s="440"/>
      <c r="DE88" s="440"/>
      <c r="DF88" s="440"/>
      <c r="DG88" s="440"/>
      <c r="DH88" s="440"/>
      <c r="DI88" s="440"/>
      <c r="DJ88" s="440"/>
      <c r="DK88" s="440"/>
      <c r="DL88" s="440"/>
      <c r="DM88" s="440"/>
      <c r="DN88" s="440"/>
      <c r="DO88" s="440"/>
      <c r="DP88" s="440"/>
    </row>
    <row r="89" spans="1:120" s="479" customFormat="1" ht="24.95" customHeight="1" x14ac:dyDescent="0.2">
      <c r="A89" s="679"/>
      <c r="B89" s="1223"/>
      <c r="C89" s="1580"/>
      <c r="D89" s="1580"/>
      <c r="E89" s="1580"/>
      <c r="F89" s="1580"/>
      <c r="G89" s="1580"/>
      <c r="H89" s="968"/>
      <c r="I89" s="481"/>
      <c r="J89" s="482"/>
      <c r="K89" s="738"/>
      <c r="L89" s="742"/>
      <c r="M89" s="790"/>
      <c r="N89" s="794"/>
      <c r="O89" s="680"/>
      <c r="P89" s="680"/>
      <c r="Q89" s="798"/>
      <c r="R89" s="806"/>
      <c r="S89" s="680"/>
      <c r="T89" s="798"/>
      <c r="U89" s="680"/>
      <c r="V89" s="483"/>
      <c r="W89" s="868"/>
      <c r="X89" s="868"/>
      <c r="Y89" s="681"/>
      <c r="Z89" s="483"/>
      <c r="AA89" s="868"/>
      <c r="AB89" s="868"/>
      <c r="AC89" s="681"/>
      <c r="AD89" s="483"/>
      <c r="AE89" s="868"/>
      <c r="AF89" s="868"/>
      <c r="AG89" s="681"/>
      <c r="AH89" s="869"/>
      <c r="AI89" s="679"/>
      <c r="AJ89" s="871" t="s">
        <v>452</v>
      </c>
      <c r="AK89" s="679"/>
      <c r="AL89" s="679"/>
      <c r="AM89" s="679"/>
      <c r="AN89" s="679"/>
      <c r="AO89" s="679"/>
      <c r="AP89" s="679"/>
      <c r="AQ89" s="679"/>
      <c r="AR89" s="679"/>
      <c r="AS89" s="679"/>
      <c r="AT89" s="679"/>
      <c r="AU89" s="679"/>
      <c r="AV89" s="679"/>
      <c r="AW89" s="679"/>
      <c r="AX89" s="679"/>
      <c r="AY89" s="679"/>
      <c r="AZ89" s="679"/>
      <c r="BA89" s="679"/>
      <c r="BB89" s="679"/>
      <c r="BC89" s="679"/>
      <c r="BD89" s="679"/>
      <c r="BE89" s="679"/>
      <c r="BF89" s="679"/>
      <c r="BG89" s="679"/>
      <c r="BH89" s="679"/>
      <c r="BI89" s="679"/>
      <c r="BJ89" s="679"/>
      <c r="BK89" s="679"/>
      <c r="BL89" s="679"/>
      <c r="BM89" s="679"/>
      <c r="BN89" s="679"/>
      <c r="BO89" s="679"/>
      <c r="BP89" s="679"/>
      <c r="BQ89" s="679"/>
      <c r="BR89" s="679"/>
      <c r="BS89" s="679"/>
      <c r="BT89" s="679"/>
      <c r="BU89" s="679"/>
      <c r="BV89" s="679"/>
      <c r="BW89" s="679"/>
      <c r="BX89" s="679"/>
      <c r="BY89" s="679"/>
      <c r="BZ89" s="679"/>
      <c r="CA89" s="679"/>
      <c r="CB89" s="679"/>
      <c r="CC89" s="679"/>
      <c r="CD89" s="679"/>
      <c r="CE89" s="679"/>
      <c r="CF89" s="679"/>
      <c r="CG89" s="679"/>
      <c r="CH89" s="679"/>
      <c r="CI89" s="679"/>
      <c r="CJ89" s="679"/>
      <c r="CK89" s="679"/>
      <c r="CL89" s="679"/>
      <c r="CM89" s="679"/>
      <c r="CN89" s="679"/>
      <c r="CO89" s="679"/>
      <c r="CP89" s="679"/>
      <c r="CQ89" s="679"/>
      <c r="CR89" s="679"/>
      <c r="CS89" s="679"/>
      <c r="CT89" s="679"/>
      <c r="CU89" s="679"/>
      <c r="CV89" s="679"/>
      <c r="CW89" s="679"/>
      <c r="CX89" s="679"/>
      <c r="CY89" s="679"/>
      <c r="CZ89" s="679"/>
      <c r="DA89" s="679"/>
      <c r="DB89" s="679"/>
      <c r="DC89" s="679"/>
      <c r="DD89" s="679"/>
      <c r="DE89" s="679"/>
      <c r="DF89" s="679"/>
      <c r="DG89" s="679"/>
      <c r="DH89" s="679"/>
      <c r="DI89" s="679"/>
      <c r="DJ89" s="679"/>
      <c r="DK89" s="679"/>
      <c r="DL89" s="679"/>
      <c r="DM89" s="679"/>
      <c r="DN89" s="679"/>
      <c r="DO89" s="679"/>
      <c r="DP89" s="679"/>
    </row>
    <row r="90" spans="1:120" s="479" customFormat="1" ht="24.95" customHeight="1" x14ac:dyDescent="0.2">
      <c r="A90" s="679"/>
      <c r="B90" s="480"/>
      <c r="C90" s="1580"/>
      <c r="D90" s="1580"/>
      <c r="E90" s="1580"/>
      <c r="F90" s="1580"/>
      <c r="G90" s="1580"/>
      <c r="H90" s="968"/>
      <c r="I90" s="481"/>
      <c r="J90" s="482"/>
      <c r="K90" s="738"/>
      <c r="L90" s="742"/>
      <c r="M90" s="790"/>
      <c r="N90" s="794"/>
      <c r="O90" s="680"/>
      <c r="P90" s="680"/>
      <c r="Q90" s="798"/>
      <c r="R90" s="806"/>
      <c r="S90" s="680"/>
      <c r="T90" s="798"/>
      <c r="U90" s="680"/>
      <c r="V90" s="483"/>
      <c r="W90" s="868"/>
      <c r="X90" s="868"/>
      <c r="Y90" s="681"/>
      <c r="Z90" s="483"/>
      <c r="AA90" s="868"/>
      <c r="AB90" s="868"/>
      <c r="AC90" s="681"/>
      <c r="AD90" s="483"/>
      <c r="AE90" s="868"/>
      <c r="AF90" s="868"/>
      <c r="AG90" s="681"/>
      <c r="AH90" s="869"/>
      <c r="AI90" s="679"/>
      <c r="AJ90" s="871" t="s">
        <v>452</v>
      </c>
      <c r="AK90" s="679"/>
      <c r="AL90" s="679"/>
      <c r="AM90" s="679"/>
      <c r="AN90" s="679"/>
      <c r="AO90" s="679"/>
      <c r="AP90" s="679"/>
      <c r="AQ90" s="679"/>
      <c r="AR90" s="679"/>
      <c r="AS90" s="679"/>
      <c r="AT90" s="679"/>
      <c r="AU90" s="679"/>
      <c r="AV90" s="679"/>
      <c r="AW90" s="679"/>
      <c r="AX90" s="679"/>
      <c r="AY90" s="679"/>
      <c r="AZ90" s="679"/>
      <c r="BA90" s="679"/>
      <c r="BB90" s="679"/>
      <c r="BC90" s="679"/>
      <c r="BD90" s="679"/>
      <c r="BE90" s="679"/>
      <c r="BF90" s="679"/>
      <c r="BG90" s="679"/>
      <c r="BH90" s="679"/>
      <c r="BI90" s="679"/>
      <c r="BJ90" s="679"/>
      <c r="BK90" s="679"/>
      <c r="BL90" s="679"/>
      <c r="BM90" s="679"/>
      <c r="BN90" s="679"/>
      <c r="BO90" s="679"/>
      <c r="BP90" s="679"/>
      <c r="BQ90" s="679"/>
      <c r="BR90" s="679"/>
      <c r="BS90" s="679"/>
      <c r="BT90" s="679"/>
      <c r="BU90" s="679"/>
      <c r="BV90" s="679"/>
      <c r="BW90" s="679"/>
      <c r="BX90" s="679"/>
      <c r="BY90" s="679"/>
      <c r="BZ90" s="679"/>
      <c r="CA90" s="679"/>
      <c r="CB90" s="679"/>
      <c r="CC90" s="679"/>
      <c r="CD90" s="679"/>
      <c r="CE90" s="679"/>
      <c r="CF90" s="679"/>
      <c r="CG90" s="679"/>
      <c r="CH90" s="679"/>
      <c r="CI90" s="679"/>
      <c r="CJ90" s="679"/>
      <c r="CK90" s="679"/>
      <c r="CL90" s="679"/>
      <c r="CM90" s="679"/>
      <c r="CN90" s="679"/>
      <c r="CO90" s="679"/>
      <c r="CP90" s="679"/>
      <c r="CQ90" s="679"/>
      <c r="CR90" s="679"/>
      <c r="CS90" s="679"/>
      <c r="CT90" s="679"/>
      <c r="CU90" s="679"/>
      <c r="CV90" s="679"/>
      <c r="CW90" s="679"/>
      <c r="CX90" s="679"/>
      <c r="CY90" s="679"/>
      <c r="CZ90" s="679"/>
      <c r="DA90" s="679"/>
      <c r="DB90" s="679"/>
      <c r="DC90" s="679"/>
      <c r="DD90" s="679"/>
      <c r="DE90" s="679"/>
      <c r="DF90" s="679"/>
      <c r="DG90" s="679"/>
      <c r="DH90" s="679"/>
      <c r="DI90" s="679"/>
      <c r="DJ90" s="679"/>
      <c r="DK90" s="679"/>
      <c r="DL90" s="679"/>
      <c r="DM90" s="679"/>
      <c r="DN90" s="679"/>
      <c r="DO90" s="679"/>
      <c r="DP90" s="679"/>
    </row>
    <row r="91" spans="1:120" s="479" customFormat="1" ht="24.95" customHeight="1" x14ac:dyDescent="0.2">
      <c r="A91" s="679"/>
      <c r="B91" s="480"/>
      <c r="C91" s="1580"/>
      <c r="D91" s="1580"/>
      <c r="E91" s="1580"/>
      <c r="F91" s="1580"/>
      <c r="G91" s="1580"/>
      <c r="H91" s="968"/>
      <c r="I91" s="481"/>
      <c r="J91" s="482"/>
      <c r="K91" s="738"/>
      <c r="L91" s="742"/>
      <c r="M91" s="790"/>
      <c r="N91" s="794"/>
      <c r="O91" s="680"/>
      <c r="P91" s="680"/>
      <c r="Q91" s="798"/>
      <c r="R91" s="806"/>
      <c r="S91" s="680"/>
      <c r="T91" s="798"/>
      <c r="U91" s="680"/>
      <c r="V91" s="483"/>
      <c r="W91" s="868"/>
      <c r="X91" s="868"/>
      <c r="Y91" s="681"/>
      <c r="Z91" s="483"/>
      <c r="AA91" s="868"/>
      <c r="AB91" s="868"/>
      <c r="AC91" s="681"/>
      <c r="AD91" s="483"/>
      <c r="AE91" s="868"/>
      <c r="AF91" s="868"/>
      <c r="AG91" s="681"/>
      <c r="AH91" s="869"/>
      <c r="AI91" s="679"/>
      <c r="AJ91" s="871" t="s">
        <v>452</v>
      </c>
      <c r="AK91" s="679"/>
      <c r="AL91" s="679"/>
      <c r="AM91" s="679"/>
      <c r="AN91" s="679"/>
      <c r="AO91" s="679"/>
      <c r="AP91" s="679"/>
      <c r="AQ91" s="679"/>
      <c r="AR91" s="679"/>
      <c r="AS91" s="679"/>
      <c r="AT91" s="679"/>
      <c r="AU91" s="679"/>
      <c r="AV91" s="679"/>
      <c r="AW91" s="679"/>
      <c r="AX91" s="679"/>
      <c r="AY91" s="679"/>
      <c r="AZ91" s="679"/>
      <c r="BA91" s="679"/>
      <c r="BB91" s="679"/>
      <c r="BC91" s="679"/>
      <c r="BD91" s="679"/>
      <c r="BE91" s="679"/>
      <c r="BF91" s="679"/>
      <c r="BG91" s="679"/>
      <c r="BH91" s="679"/>
      <c r="BI91" s="679"/>
      <c r="BJ91" s="679"/>
      <c r="BK91" s="679"/>
      <c r="BL91" s="679"/>
      <c r="BM91" s="679"/>
      <c r="BN91" s="679"/>
      <c r="BO91" s="679"/>
      <c r="BP91" s="679"/>
      <c r="BQ91" s="679"/>
      <c r="BR91" s="679"/>
      <c r="BS91" s="679"/>
      <c r="BT91" s="679"/>
      <c r="BU91" s="679"/>
      <c r="BV91" s="679"/>
      <c r="BW91" s="679"/>
      <c r="BX91" s="679"/>
      <c r="BY91" s="679"/>
      <c r="BZ91" s="679"/>
      <c r="CA91" s="679"/>
      <c r="CB91" s="679"/>
      <c r="CC91" s="679"/>
      <c r="CD91" s="679"/>
      <c r="CE91" s="679"/>
      <c r="CF91" s="679"/>
      <c r="CG91" s="679"/>
      <c r="CH91" s="679"/>
      <c r="CI91" s="679"/>
      <c r="CJ91" s="679"/>
      <c r="CK91" s="679"/>
      <c r="CL91" s="679"/>
      <c r="CM91" s="679"/>
      <c r="CN91" s="679"/>
      <c r="CO91" s="679"/>
      <c r="CP91" s="679"/>
      <c r="CQ91" s="679"/>
      <c r="CR91" s="679"/>
      <c r="CS91" s="679"/>
      <c r="CT91" s="679"/>
      <c r="CU91" s="679"/>
      <c r="CV91" s="679"/>
      <c r="CW91" s="679"/>
      <c r="CX91" s="679"/>
      <c r="CY91" s="679"/>
      <c r="CZ91" s="679"/>
      <c r="DA91" s="679"/>
      <c r="DB91" s="679"/>
      <c r="DC91" s="679"/>
      <c r="DD91" s="679"/>
      <c r="DE91" s="679"/>
      <c r="DF91" s="679"/>
      <c r="DG91" s="679"/>
      <c r="DH91" s="679"/>
      <c r="DI91" s="679"/>
      <c r="DJ91" s="679"/>
      <c r="DK91" s="679"/>
      <c r="DL91" s="679"/>
      <c r="DM91" s="679"/>
      <c r="DN91" s="679"/>
      <c r="DO91" s="679"/>
      <c r="DP91" s="679"/>
    </row>
    <row r="92" spans="1:120" s="479" customFormat="1" ht="24.95" customHeight="1" x14ac:dyDescent="0.2">
      <c r="A92" s="679"/>
      <c r="B92" s="480"/>
      <c r="C92" s="1580"/>
      <c r="D92" s="1580"/>
      <c r="E92" s="1580"/>
      <c r="F92" s="1580"/>
      <c r="G92" s="1580"/>
      <c r="H92" s="968"/>
      <c r="I92" s="481"/>
      <c r="J92" s="482"/>
      <c r="K92" s="738"/>
      <c r="L92" s="742"/>
      <c r="M92" s="790"/>
      <c r="N92" s="794"/>
      <c r="O92" s="680"/>
      <c r="P92" s="680"/>
      <c r="Q92" s="798"/>
      <c r="R92" s="806"/>
      <c r="S92" s="680"/>
      <c r="T92" s="798"/>
      <c r="U92" s="680"/>
      <c r="V92" s="483"/>
      <c r="W92" s="868"/>
      <c r="X92" s="868"/>
      <c r="Y92" s="681"/>
      <c r="Z92" s="483"/>
      <c r="AA92" s="868"/>
      <c r="AB92" s="868"/>
      <c r="AC92" s="681"/>
      <c r="AD92" s="483"/>
      <c r="AE92" s="868"/>
      <c r="AF92" s="868"/>
      <c r="AG92" s="681"/>
      <c r="AH92" s="869"/>
      <c r="AI92" s="679"/>
      <c r="AJ92" s="871" t="s">
        <v>452</v>
      </c>
      <c r="AK92" s="679"/>
      <c r="AL92" s="679"/>
      <c r="AM92" s="679"/>
      <c r="AN92" s="679"/>
      <c r="AO92" s="679"/>
      <c r="AP92" s="679"/>
      <c r="AQ92" s="679"/>
      <c r="AR92" s="679"/>
      <c r="AS92" s="679"/>
      <c r="AT92" s="679"/>
      <c r="AU92" s="679"/>
      <c r="AV92" s="679"/>
      <c r="AW92" s="679"/>
      <c r="AX92" s="679"/>
      <c r="AY92" s="679"/>
      <c r="AZ92" s="679"/>
      <c r="BA92" s="679"/>
      <c r="BB92" s="679"/>
      <c r="BC92" s="679"/>
      <c r="BD92" s="679"/>
      <c r="BE92" s="679"/>
      <c r="BF92" s="679"/>
      <c r="BG92" s="679"/>
      <c r="BH92" s="679"/>
      <c r="BI92" s="679"/>
      <c r="BJ92" s="679"/>
      <c r="BK92" s="679"/>
      <c r="BL92" s="679"/>
      <c r="BM92" s="679"/>
      <c r="BN92" s="679"/>
      <c r="BO92" s="679"/>
      <c r="BP92" s="679"/>
      <c r="BQ92" s="679"/>
      <c r="BR92" s="679"/>
      <c r="BS92" s="679"/>
      <c r="BT92" s="679"/>
      <c r="BU92" s="679"/>
      <c r="BV92" s="679"/>
      <c r="BW92" s="679"/>
      <c r="BX92" s="679"/>
      <c r="BY92" s="679"/>
      <c r="BZ92" s="679"/>
      <c r="CA92" s="679"/>
      <c r="CB92" s="679"/>
      <c r="CC92" s="679"/>
      <c r="CD92" s="679"/>
      <c r="CE92" s="679"/>
      <c r="CF92" s="679"/>
      <c r="CG92" s="679"/>
      <c r="CH92" s="679"/>
      <c r="CI92" s="679"/>
      <c r="CJ92" s="679"/>
      <c r="CK92" s="679"/>
      <c r="CL92" s="679"/>
      <c r="CM92" s="679"/>
      <c r="CN92" s="679"/>
      <c r="CO92" s="679"/>
      <c r="CP92" s="679"/>
      <c r="CQ92" s="679"/>
      <c r="CR92" s="679"/>
      <c r="CS92" s="679"/>
      <c r="CT92" s="679"/>
      <c r="CU92" s="679"/>
      <c r="CV92" s="679"/>
      <c r="CW92" s="679"/>
      <c r="CX92" s="679"/>
      <c r="CY92" s="679"/>
      <c r="CZ92" s="679"/>
      <c r="DA92" s="679"/>
      <c r="DB92" s="679"/>
      <c r="DC92" s="679"/>
      <c r="DD92" s="679"/>
      <c r="DE92" s="679"/>
      <c r="DF92" s="679"/>
      <c r="DG92" s="679"/>
      <c r="DH92" s="679"/>
      <c r="DI92" s="679"/>
      <c r="DJ92" s="679"/>
      <c r="DK92" s="679"/>
      <c r="DL92" s="679"/>
      <c r="DM92" s="679"/>
      <c r="DN92" s="679"/>
      <c r="DO92" s="679"/>
      <c r="DP92" s="679"/>
    </row>
    <row r="93" spans="1:120" s="479" customFormat="1" ht="24.95" customHeight="1" x14ac:dyDescent="0.2">
      <c r="A93" s="679"/>
      <c r="B93" s="480"/>
      <c r="C93" s="1580"/>
      <c r="D93" s="1580"/>
      <c r="E93" s="1580"/>
      <c r="F93" s="1580"/>
      <c r="G93" s="1580"/>
      <c r="H93" s="968"/>
      <c r="I93" s="481"/>
      <c r="J93" s="482"/>
      <c r="K93" s="738"/>
      <c r="L93" s="742"/>
      <c r="M93" s="790"/>
      <c r="N93" s="794"/>
      <c r="O93" s="680"/>
      <c r="P93" s="680"/>
      <c r="Q93" s="798"/>
      <c r="R93" s="806"/>
      <c r="S93" s="680"/>
      <c r="T93" s="798"/>
      <c r="U93" s="680"/>
      <c r="V93" s="483"/>
      <c r="W93" s="868"/>
      <c r="X93" s="868"/>
      <c r="Y93" s="681"/>
      <c r="Z93" s="483"/>
      <c r="AA93" s="868"/>
      <c r="AB93" s="868"/>
      <c r="AC93" s="681"/>
      <c r="AD93" s="483"/>
      <c r="AE93" s="868"/>
      <c r="AF93" s="868"/>
      <c r="AG93" s="681"/>
      <c r="AH93" s="869"/>
      <c r="AI93" s="679"/>
      <c r="AJ93" s="871" t="s">
        <v>452</v>
      </c>
      <c r="AK93" s="679"/>
      <c r="AL93" s="679"/>
      <c r="AM93" s="679"/>
      <c r="AN93" s="679"/>
      <c r="AO93" s="679"/>
      <c r="AP93" s="679"/>
      <c r="AQ93" s="679"/>
      <c r="AR93" s="679"/>
      <c r="AS93" s="679"/>
      <c r="AT93" s="679"/>
      <c r="AU93" s="679"/>
      <c r="AV93" s="679"/>
      <c r="AW93" s="679"/>
      <c r="AX93" s="679"/>
      <c r="AY93" s="679"/>
      <c r="AZ93" s="679"/>
      <c r="BA93" s="679"/>
      <c r="BB93" s="679"/>
      <c r="BC93" s="679"/>
      <c r="BD93" s="679"/>
      <c r="BE93" s="679"/>
      <c r="BF93" s="679"/>
      <c r="BG93" s="679"/>
      <c r="BH93" s="679"/>
      <c r="BI93" s="679"/>
      <c r="BJ93" s="679"/>
      <c r="BK93" s="679"/>
      <c r="BL93" s="679"/>
      <c r="BM93" s="679"/>
      <c r="BN93" s="679"/>
      <c r="BO93" s="679"/>
      <c r="BP93" s="679"/>
      <c r="BQ93" s="679"/>
      <c r="BR93" s="679"/>
      <c r="BS93" s="679"/>
      <c r="BT93" s="679"/>
      <c r="BU93" s="679"/>
      <c r="BV93" s="679"/>
      <c r="BW93" s="679"/>
      <c r="BX93" s="679"/>
      <c r="BY93" s="679"/>
      <c r="BZ93" s="679"/>
      <c r="CA93" s="679"/>
      <c r="CB93" s="679"/>
      <c r="CC93" s="679"/>
      <c r="CD93" s="679"/>
      <c r="CE93" s="679"/>
      <c r="CF93" s="679"/>
      <c r="CG93" s="679"/>
      <c r="CH93" s="679"/>
      <c r="CI93" s="679"/>
      <c r="CJ93" s="679"/>
      <c r="CK93" s="679"/>
      <c r="CL93" s="679"/>
      <c r="CM93" s="679"/>
      <c r="CN93" s="679"/>
      <c r="CO93" s="679"/>
      <c r="CP93" s="679"/>
      <c r="CQ93" s="679"/>
      <c r="CR93" s="679"/>
      <c r="CS93" s="679"/>
      <c r="CT93" s="679"/>
      <c r="CU93" s="679"/>
      <c r="CV93" s="679"/>
      <c r="CW93" s="679"/>
      <c r="CX93" s="679"/>
      <c r="CY93" s="679"/>
      <c r="CZ93" s="679"/>
      <c r="DA93" s="679"/>
      <c r="DB93" s="679"/>
      <c r="DC93" s="679"/>
      <c r="DD93" s="679"/>
      <c r="DE93" s="679"/>
      <c r="DF93" s="679"/>
      <c r="DG93" s="679"/>
      <c r="DH93" s="679"/>
      <c r="DI93" s="679"/>
      <c r="DJ93" s="679"/>
      <c r="DK93" s="679"/>
      <c r="DL93" s="679"/>
      <c r="DM93" s="679"/>
      <c r="DN93" s="679"/>
      <c r="DO93" s="679"/>
      <c r="DP93" s="679"/>
    </row>
    <row r="94" spans="1:120" s="479" customFormat="1" ht="17.25" customHeight="1" x14ac:dyDescent="0.2">
      <c r="A94" s="679"/>
      <c r="B94" s="1609" t="s">
        <v>635</v>
      </c>
      <c r="C94" s="1610"/>
      <c r="D94" s="1610"/>
      <c r="E94" s="1610"/>
      <c r="F94" s="1610"/>
      <c r="G94" s="1610"/>
      <c r="H94" s="1610"/>
      <c r="I94" s="1610"/>
      <c r="J94" s="1610"/>
      <c r="K94" s="1611"/>
      <c r="L94" s="743"/>
      <c r="M94" s="791"/>
      <c r="N94" s="795"/>
      <c r="O94" s="682"/>
      <c r="P94" s="682"/>
      <c r="Q94" s="485">
        <f>Q88-SUM(Q89:Q93)</f>
        <v>0</v>
      </c>
      <c r="R94" s="807"/>
      <c r="S94" s="682"/>
      <c r="T94" s="485">
        <f>T88-SUM(T89:T93)</f>
        <v>0</v>
      </c>
      <c r="U94" s="682"/>
      <c r="V94" s="485">
        <f t="shared" ref="V94:AF94" si="3">V88-SUM(V89:V93)</f>
        <v>0</v>
      </c>
      <c r="W94" s="485">
        <f t="shared" si="3"/>
        <v>0</v>
      </c>
      <c r="X94" s="485">
        <f t="shared" si="3"/>
        <v>0</v>
      </c>
      <c r="Y94" s="681"/>
      <c r="Z94" s="485">
        <f t="shared" si="3"/>
        <v>0</v>
      </c>
      <c r="AA94" s="485">
        <f t="shared" si="3"/>
        <v>0</v>
      </c>
      <c r="AB94" s="485">
        <f t="shared" si="3"/>
        <v>0</v>
      </c>
      <c r="AC94" s="681"/>
      <c r="AD94" s="485">
        <f t="shared" si="3"/>
        <v>0</v>
      </c>
      <c r="AE94" s="485">
        <f t="shared" si="3"/>
        <v>0</v>
      </c>
      <c r="AF94" s="485">
        <f t="shared" si="3"/>
        <v>0</v>
      </c>
      <c r="AG94" s="681"/>
      <c r="AH94" s="487"/>
      <c r="AI94" s="679"/>
      <c r="AJ94" s="487"/>
      <c r="AK94" s="679"/>
      <c r="AL94" s="679"/>
      <c r="AM94" s="679"/>
      <c r="AN94" s="679"/>
      <c r="AO94" s="679"/>
      <c r="AP94" s="679"/>
      <c r="AQ94" s="679"/>
      <c r="AR94" s="679"/>
      <c r="AS94" s="679"/>
      <c r="AT94" s="679"/>
      <c r="AU94" s="679"/>
      <c r="AV94" s="679"/>
      <c r="AW94" s="679"/>
      <c r="AX94" s="679"/>
      <c r="AY94" s="679"/>
      <c r="AZ94" s="679"/>
      <c r="BA94" s="679"/>
      <c r="BB94" s="679"/>
      <c r="BC94" s="679"/>
      <c r="BD94" s="679"/>
      <c r="BE94" s="679"/>
      <c r="BF94" s="679"/>
      <c r="BG94" s="679"/>
      <c r="BH94" s="679"/>
      <c r="BI94" s="679"/>
      <c r="BJ94" s="679"/>
      <c r="BK94" s="679"/>
      <c r="BL94" s="679"/>
      <c r="BM94" s="679"/>
      <c r="BN94" s="679"/>
      <c r="BO94" s="679"/>
      <c r="BP94" s="679"/>
      <c r="BQ94" s="679"/>
      <c r="BR94" s="679"/>
      <c r="BS94" s="679"/>
      <c r="BT94" s="679"/>
      <c r="BU94" s="679"/>
      <c r="BV94" s="679"/>
      <c r="BW94" s="679"/>
      <c r="BX94" s="679"/>
      <c r="BY94" s="679"/>
      <c r="BZ94" s="679"/>
      <c r="CA94" s="679"/>
      <c r="CB94" s="679"/>
      <c r="CC94" s="679"/>
      <c r="CD94" s="679"/>
      <c r="CE94" s="679"/>
      <c r="CF94" s="679"/>
      <c r="CG94" s="679"/>
      <c r="CH94" s="679"/>
      <c r="CI94" s="679"/>
      <c r="CJ94" s="679"/>
      <c r="CK94" s="679"/>
      <c r="CL94" s="679"/>
      <c r="CM94" s="679"/>
      <c r="CN94" s="679"/>
      <c r="CO94" s="679"/>
      <c r="CP94" s="679"/>
      <c r="CQ94" s="679"/>
      <c r="CR94" s="679"/>
      <c r="CS94" s="679"/>
      <c r="CT94" s="679"/>
      <c r="CU94" s="679"/>
      <c r="CV94" s="679"/>
      <c r="CW94" s="679"/>
      <c r="CX94" s="679"/>
      <c r="CY94" s="679"/>
      <c r="CZ94" s="679"/>
      <c r="DA94" s="679"/>
      <c r="DB94" s="679"/>
      <c r="DC94" s="679"/>
      <c r="DD94" s="679"/>
      <c r="DE94" s="679"/>
      <c r="DF94" s="679"/>
      <c r="DG94" s="679"/>
      <c r="DH94" s="679"/>
      <c r="DI94" s="679"/>
      <c r="DJ94" s="679"/>
      <c r="DK94" s="679"/>
      <c r="DL94" s="679"/>
      <c r="DM94" s="679"/>
      <c r="DN94" s="679"/>
      <c r="DO94" s="679"/>
      <c r="DP94" s="679"/>
    </row>
    <row r="95" spans="1:120" s="476" customFormat="1" ht="24.95" customHeight="1" x14ac:dyDescent="0.2">
      <c r="A95" s="440"/>
      <c r="B95" s="1614" t="s">
        <v>640</v>
      </c>
      <c r="C95" s="1599"/>
      <c r="D95" s="1599"/>
      <c r="E95" s="1599"/>
      <c r="F95" s="1599"/>
      <c r="G95" s="1599"/>
      <c r="H95" s="1599"/>
      <c r="I95" s="1599"/>
      <c r="J95" s="1599"/>
      <c r="K95" s="1600"/>
      <c r="L95" s="741"/>
      <c r="M95" s="789"/>
      <c r="N95" s="793"/>
      <c r="O95" s="786"/>
      <c r="P95" s="786"/>
      <c r="Q95" s="799"/>
      <c r="R95" s="808"/>
      <c r="S95" s="786"/>
      <c r="T95" s="799"/>
      <c r="U95" s="519"/>
      <c r="V95" s="489"/>
      <c r="W95" s="489"/>
      <c r="X95" s="489"/>
      <c r="Y95" s="402"/>
      <c r="Z95" s="489"/>
      <c r="AA95" s="489"/>
      <c r="AB95" s="489"/>
      <c r="AC95" s="402"/>
      <c r="AD95" s="489"/>
      <c r="AE95" s="489"/>
      <c r="AF95" s="489"/>
      <c r="AG95" s="402"/>
      <c r="AH95" s="478"/>
      <c r="AI95" s="440"/>
      <c r="AJ95" s="478"/>
      <c r="AK95" s="440"/>
      <c r="AL95" s="440"/>
      <c r="AM95" s="440"/>
      <c r="AN95" s="440"/>
      <c r="AO95" s="440"/>
      <c r="AP95" s="440"/>
      <c r="AQ95" s="440"/>
      <c r="AR95" s="440"/>
      <c r="AS95" s="440"/>
      <c r="AT95" s="440"/>
      <c r="AU95" s="440"/>
      <c r="AV95" s="440"/>
      <c r="AW95" s="440"/>
      <c r="AX95" s="440"/>
      <c r="AY95" s="440"/>
      <c r="AZ95" s="440"/>
      <c r="BA95" s="440"/>
      <c r="BB95" s="440"/>
      <c r="BC95" s="440"/>
      <c r="BD95" s="440"/>
      <c r="BE95" s="440"/>
      <c r="BF95" s="440"/>
      <c r="BG95" s="440"/>
      <c r="BH95" s="440"/>
      <c r="BI95" s="440"/>
      <c r="BJ95" s="440"/>
      <c r="BK95" s="440"/>
      <c r="BL95" s="440"/>
      <c r="BM95" s="440"/>
      <c r="BN95" s="440"/>
      <c r="BO95" s="440"/>
      <c r="BP95" s="440"/>
      <c r="BQ95" s="440"/>
      <c r="BR95" s="440"/>
      <c r="BS95" s="440"/>
      <c r="BT95" s="440"/>
      <c r="BU95" s="440"/>
      <c r="BV95" s="440"/>
      <c r="BW95" s="440"/>
      <c r="BX95" s="440"/>
      <c r="BY95" s="440"/>
      <c r="BZ95" s="440"/>
      <c r="CA95" s="440"/>
      <c r="CB95" s="440"/>
      <c r="CC95" s="440"/>
      <c r="CD95" s="440"/>
      <c r="CE95" s="440"/>
      <c r="CF95" s="440"/>
      <c r="CG95" s="440"/>
      <c r="CH95" s="440"/>
      <c r="CI95" s="440"/>
      <c r="CJ95" s="440"/>
      <c r="CK95" s="440"/>
      <c r="CL95" s="440"/>
      <c r="CM95" s="440"/>
      <c r="CN95" s="440"/>
      <c r="CO95" s="440"/>
      <c r="CP95" s="440"/>
      <c r="CQ95" s="440"/>
      <c r="CR95" s="440"/>
      <c r="CS95" s="440"/>
      <c r="CT95" s="440"/>
      <c r="CU95" s="440"/>
      <c r="CV95" s="440"/>
      <c r="CW95" s="440"/>
      <c r="CX95" s="440"/>
      <c r="CY95" s="440"/>
      <c r="CZ95" s="440"/>
      <c r="DA95" s="440"/>
      <c r="DB95" s="440"/>
      <c r="DC95" s="440"/>
      <c r="DD95" s="440"/>
      <c r="DE95" s="440"/>
      <c r="DF95" s="440"/>
      <c r="DG95" s="440"/>
      <c r="DH95" s="440"/>
      <c r="DI95" s="440"/>
      <c r="DJ95" s="440"/>
      <c r="DK95" s="440"/>
      <c r="DL95" s="440"/>
      <c r="DM95" s="440"/>
      <c r="DN95" s="440"/>
      <c r="DO95" s="440"/>
      <c r="DP95" s="440"/>
    </row>
    <row r="96" spans="1:120" s="479" customFormat="1" ht="24.95" customHeight="1" x14ac:dyDescent="0.2">
      <c r="A96" s="679"/>
      <c r="B96" s="480"/>
      <c r="C96" s="1580"/>
      <c r="D96" s="1580"/>
      <c r="E96" s="1580"/>
      <c r="F96" s="1580"/>
      <c r="G96" s="1580"/>
      <c r="H96" s="968"/>
      <c r="I96" s="481"/>
      <c r="J96" s="482"/>
      <c r="K96" s="738"/>
      <c r="L96" s="742"/>
      <c r="M96" s="790"/>
      <c r="N96" s="794"/>
      <c r="O96" s="680"/>
      <c r="P96" s="680"/>
      <c r="Q96" s="798"/>
      <c r="R96" s="806"/>
      <c r="S96" s="680"/>
      <c r="T96" s="798"/>
      <c r="U96" s="680"/>
      <c r="V96" s="483"/>
      <c r="W96" s="868"/>
      <c r="X96" s="868"/>
      <c r="Y96" s="681"/>
      <c r="Z96" s="483"/>
      <c r="AA96" s="868"/>
      <c r="AB96" s="868"/>
      <c r="AC96" s="681"/>
      <c r="AD96" s="483"/>
      <c r="AE96" s="868"/>
      <c r="AF96" s="868"/>
      <c r="AG96" s="681"/>
      <c r="AH96" s="869"/>
      <c r="AI96" s="679"/>
      <c r="AJ96" s="871" t="s">
        <v>452</v>
      </c>
      <c r="AK96" s="679"/>
      <c r="AL96" s="679"/>
      <c r="AM96" s="679"/>
      <c r="AN96" s="679"/>
      <c r="AO96" s="679"/>
      <c r="AP96" s="679"/>
      <c r="AQ96" s="679"/>
      <c r="AR96" s="679"/>
      <c r="AS96" s="679"/>
      <c r="AT96" s="679"/>
      <c r="AU96" s="679"/>
      <c r="AV96" s="679"/>
      <c r="AW96" s="679"/>
      <c r="AX96" s="679"/>
      <c r="AY96" s="679"/>
      <c r="AZ96" s="679"/>
      <c r="BA96" s="679"/>
      <c r="BB96" s="679"/>
      <c r="BC96" s="679"/>
      <c r="BD96" s="679"/>
      <c r="BE96" s="679"/>
      <c r="BF96" s="679"/>
      <c r="BG96" s="679"/>
      <c r="BH96" s="679"/>
      <c r="BI96" s="679"/>
      <c r="BJ96" s="679"/>
      <c r="BK96" s="679"/>
      <c r="BL96" s="679"/>
      <c r="BM96" s="679"/>
      <c r="BN96" s="679"/>
      <c r="BO96" s="679"/>
      <c r="BP96" s="679"/>
      <c r="BQ96" s="679"/>
      <c r="BR96" s="679"/>
      <c r="BS96" s="679"/>
      <c r="BT96" s="679"/>
      <c r="BU96" s="679"/>
      <c r="BV96" s="679"/>
      <c r="BW96" s="679"/>
      <c r="BX96" s="679"/>
      <c r="BY96" s="679"/>
      <c r="BZ96" s="679"/>
      <c r="CA96" s="679"/>
      <c r="CB96" s="679"/>
      <c r="CC96" s="679"/>
      <c r="CD96" s="679"/>
      <c r="CE96" s="679"/>
      <c r="CF96" s="679"/>
      <c r="CG96" s="679"/>
      <c r="CH96" s="679"/>
      <c r="CI96" s="679"/>
      <c r="CJ96" s="679"/>
      <c r="CK96" s="679"/>
      <c r="CL96" s="679"/>
      <c r="CM96" s="679"/>
      <c r="CN96" s="679"/>
      <c r="CO96" s="679"/>
      <c r="CP96" s="679"/>
      <c r="CQ96" s="679"/>
      <c r="CR96" s="679"/>
      <c r="CS96" s="679"/>
      <c r="CT96" s="679"/>
      <c r="CU96" s="679"/>
      <c r="CV96" s="679"/>
      <c r="CW96" s="679"/>
      <c r="CX96" s="679"/>
      <c r="CY96" s="679"/>
      <c r="CZ96" s="679"/>
      <c r="DA96" s="679"/>
      <c r="DB96" s="679"/>
      <c r="DC96" s="679"/>
      <c r="DD96" s="679"/>
      <c r="DE96" s="679"/>
      <c r="DF96" s="679"/>
      <c r="DG96" s="679"/>
      <c r="DH96" s="679"/>
      <c r="DI96" s="679"/>
      <c r="DJ96" s="679"/>
      <c r="DK96" s="679"/>
      <c r="DL96" s="679"/>
      <c r="DM96" s="679"/>
      <c r="DN96" s="679"/>
      <c r="DO96" s="679"/>
      <c r="DP96" s="679"/>
    </row>
    <row r="97" spans="1:120" s="479" customFormat="1" ht="24.95" customHeight="1" x14ac:dyDescent="0.2">
      <c r="A97" s="679"/>
      <c r="B97" s="480"/>
      <c r="C97" s="1580"/>
      <c r="D97" s="1580"/>
      <c r="E97" s="1580"/>
      <c r="F97" s="1580"/>
      <c r="G97" s="1580"/>
      <c r="H97" s="968"/>
      <c r="I97" s="481"/>
      <c r="J97" s="482"/>
      <c r="K97" s="738"/>
      <c r="L97" s="742"/>
      <c r="M97" s="790"/>
      <c r="N97" s="794"/>
      <c r="O97" s="680"/>
      <c r="P97" s="680"/>
      <c r="Q97" s="798"/>
      <c r="R97" s="806"/>
      <c r="S97" s="680"/>
      <c r="T97" s="798"/>
      <c r="U97" s="680"/>
      <c r="V97" s="483"/>
      <c r="W97" s="868"/>
      <c r="X97" s="868"/>
      <c r="Y97" s="681"/>
      <c r="Z97" s="483"/>
      <c r="AA97" s="868"/>
      <c r="AB97" s="868"/>
      <c r="AC97" s="681"/>
      <c r="AD97" s="483"/>
      <c r="AE97" s="868"/>
      <c r="AF97" s="868"/>
      <c r="AG97" s="681"/>
      <c r="AH97" s="869"/>
      <c r="AI97" s="679"/>
      <c r="AJ97" s="871" t="s">
        <v>452</v>
      </c>
      <c r="AK97" s="679"/>
      <c r="AL97" s="679"/>
      <c r="AM97" s="679"/>
      <c r="AN97" s="679"/>
      <c r="AO97" s="679"/>
      <c r="AP97" s="679"/>
      <c r="AQ97" s="679"/>
      <c r="AR97" s="679"/>
      <c r="AS97" s="679"/>
      <c r="AT97" s="679"/>
      <c r="AU97" s="679"/>
      <c r="AV97" s="679"/>
      <c r="AW97" s="679"/>
      <c r="AX97" s="679"/>
      <c r="AY97" s="679"/>
      <c r="AZ97" s="679"/>
      <c r="BA97" s="679"/>
      <c r="BB97" s="679"/>
      <c r="BC97" s="679"/>
      <c r="BD97" s="679"/>
      <c r="BE97" s="679"/>
      <c r="BF97" s="679"/>
      <c r="BG97" s="679"/>
      <c r="BH97" s="679"/>
      <c r="BI97" s="679"/>
      <c r="BJ97" s="679"/>
      <c r="BK97" s="679"/>
      <c r="BL97" s="679"/>
      <c r="BM97" s="679"/>
      <c r="BN97" s="679"/>
      <c r="BO97" s="679"/>
      <c r="BP97" s="679"/>
      <c r="BQ97" s="679"/>
      <c r="BR97" s="679"/>
      <c r="BS97" s="679"/>
      <c r="BT97" s="679"/>
      <c r="BU97" s="679"/>
      <c r="BV97" s="679"/>
      <c r="BW97" s="679"/>
      <c r="BX97" s="679"/>
      <c r="BY97" s="679"/>
      <c r="BZ97" s="679"/>
      <c r="CA97" s="679"/>
      <c r="CB97" s="679"/>
      <c r="CC97" s="679"/>
      <c r="CD97" s="679"/>
      <c r="CE97" s="679"/>
      <c r="CF97" s="679"/>
      <c r="CG97" s="679"/>
      <c r="CH97" s="679"/>
      <c r="CI97" s="679"/>
      <c r="CJ97" s="679"/>
      <c r="CK97" s="679"/>
      <c r="CL97" s="679"/>
      <c r="CM97" s="679"/>
      <c r="CN97" s="679"/>
      <c r="CO97" s="679"/>
      <c r="CP97" s="679"/>
      <c r="CQ97" s="679"/>
      <c r="CR97" s="679"/>
      <c r="CS97" s="679"/>
      <c r="CT97" s="679"/>
      <c r="CU97" s="679"/>
      <c r="CV97" s="679"/>
      <c r="CW97" s="679"/>
      <c r="CX97" s="679"/>
      <c r="CY97" s="679"/>
      <c r="CZ97" s="679"/>
      <c r="DA97" s="679"/>
      <c r="DB97" s="679"/>
      <c r="DC97" s="679"/>
      <c r="DD97" s="679"/>
      <c r="DE97" s="679"/>
      <c r="DF97" s="679"/>
      <c r="DG97" s="679"/>
      <c r="DH97" s="679"/>
      <c r="DI97" s="679"/>
      <c r="DJ97" s="679"/>
      <c r="DK97" s="679"/>
      <c r="DL97" s="679"/>
      <c r="DM97" s="679"/>
      <c r="DN97" s="679"/>
      <c r="DO97" s="679"/>
      <c r="DP97" s="679"/>
    </row>
    <row r="98" spans="1:120" s="479" customFormat="1" ht="24.95" customHeight="1" x14ac:dyDescent="0.2">
      <c r="A98" s="679"/>
      <c r="B98" s="480"/>
      <c r="C98" s="1580"/>
      <c r="D98" s="1580"/>
      <c r="E98" s="1580"/>
      <c r="F98" s="1580"/>
      <c r="G98" s="1580"/>
      <c r="H98" s="968"/>
      <c r="I98" s="481"/>
      <c r="J98" s="482"/>
      <c r="K98" s="738"/>
      <c r="L98" s="742"/>
      <c r="M98" s="790"/>
      <c r="N98" s="794"/>
      <c r="O98" s="680"/>
      <c r="P98" s="680"/>
      <c r="Q98" s="798"/>
      <c r="R98" s="806"/>
      <c r="S98" s="680"/>
      <c r="T98" s="798"/>
      <c r="U98" s="680"/>
      <c r="V98" s="483"/>
      <c r="W98" s="868"/>
      <c r="X98" s="868"/>
      <c r="Y98" s="681"/>
      <c r="Z98" s="483"/>
      <c r="AA98" s="868"/>
      <c r="AB98" s="868"/>
      <c r="AC98" s="681"/>
      <c r="AD98" s="483"/>
      <c r="AE98" s="868"/>
      <c r="AF98" s="868"/>
      <c r="AG98" s="681"/>
      <c r="AH98" s="869"/>
      <c r="AI98" s="679"/>
      <c r="AJ98" s="871" t="s">
        <v>452</v>
      </c>
      <c r="AK98" s="679"/>
      <c r="AL98" s="679"/>
      <c r="AM98" s="679"/>
      <c r="AN98" s="679"/>
      <c r="AO98" s="679"/>
      <c r="AP98" s="679"/>
      <c r="AQ98" s="679"/>
      <c r="AR98" s="679"/>
      <c r="AS98" s="679"/>
      <c r="AT98" s="679"/>
      <c r="AU98" s="679"/>
      <c r="AV98" s="679"/>
      <c r="AW98" s="679"/>
      <c r="AX98" s="679"/>
      <c r="AY98" s="679"/>
      <c r="AZ98" s="679"/>
      <c r="BA98" s="679"/>
      <c r="BB98" s="679"/>
      <c r="BC98" s="679"/>
      <c r="BD98" s="679"/>
      <c r="BE98" s="679"/>
      <c r="BF98" s="679"/>
      <c r="BG98" s="679"/>
      <c r="BH98" s="679"/>
      <c r="BI98" s="679"/>
      <c r="BJ98" s="679"/>
      <c r="BK98" s="679"/>
      <c r="BL98" s="679"/>
      <c r="BM98" s="679"/>
      <c r="BN98" s="679"/>
      <c r="BO98" s="679"/>
      <c r="BP98" s="679"/>
      <c r="BQ98" s="679"/>
      <c r="BR98" s="679"/>
      <c r="BS98" s="679"/>
      <c r="BT98" s="679"/>
      <c r="BU98" s="679"/>
      <c r="BV98" s="679"/>
      <c r="BW98" s="679"/>
      <c r="BX98" s="679"/>
      <c r="BY98" s="679"/>
      <c r="BZ98" s="679"/>
      <c r="CA98" s="679"/>
      <c r="CB98" s="679"/>
      <c r="CC98" s="679"/>
      <c r="CD98" s="679"/>
      <c r="CE98" s="679"/>
      <c r="CF98" s="679"/>
      <c r="CG98" s="679"/>
      <c r="CH98" s="679"/>
      <c r="CI98" s="679"/>
      <c r="CJ98" s="679"/>
      <c r="CK98" s="679"/>
      <c r="CL98" s="679"/>
      <c r="CM98" s="679"/>
      <c r="CN98" s="679"/>
      <c r="CO98" s="679"/>
      <c r="CP98" s="679"/>
      <c r="CQ98" s="679"/>
      <c r="CR98" s="679"/>
      <c r="CS98" s="679"/>
      <c r="CT98" s="679"/>
      <c r="CU98" s="679"/>
      <c r="CV98" s="679"/>
      <c r="CW98" s="679"/>
      <c r="CX98" s="679"/>
      <c r="CY98" s="679"/>
      <c r="CZ98" s="679"/>
      <c r="DA98" s="679"/>
      <c r="DB98" s="679"/>
      <c r="DC98" s="679"/>
      <c r="DD98" s="679"/>
      <c r="DE98" s="679"/>
      <c r="DF98" s="679"/>
      <c r="DG98" s="679"/>
      <c r="DH98" s="679"/>
      <c r="DI98" s="679"/>
      <c r="DJ98" s="679"/>
      <c r="DK98" s="679"/>
      <c r="DL98" s="679"/>
      <c r="DM98" s="679"/>
      <c r="DN98" s="679"/>
      <c r="DO98" s="679"/>
      <c r="DP98" s="679"/>
    </row>
    <row r="99" spans="1:120" s="479" customFormat="1" ht="24.95" customHeight="1" x14ac:dyDescent="0.2">
      <c r="A99" s="679"/>
      <c r="B99" s="480"/>
      <c r="C99" s="1580"/>
      <c r="D99" s="1580"/>
      <c r="E99" s="1580"/>
      <c r="F99" s="1580"/>
      <c r="G99" s="1580"/>
      <c r="H99" s="968"/>
      <c r="I99" s="481"/>
      <c r="J99" s="482"/>
      <c r="K99" s="738"/>
      <c r="L99" s="742"/>
      <c r="M99" s="790"/>
      <c r="N99" s="794"/>
      <c r="O99" s="680"/>
      <c r="P99" s="680"/>
      <c r="Q99" s="798"/>
      <c r="R99" s="806"/>
      <c r="S99" s="680"/>
      <c r="T99" s="798"/>
      <c r="U99" s="680"/>
      <c r="V99" s="483"/>
      <c r="W99" s="868"/>
      <c r="X99" s="868"/>
      <c r="Y99" s="681"/>
      <c r="Z99" s="483"/>
      <c r="AA99" s="868"/>
      <c r="AB99" s="868"/>
      <c r="AC99" s="681"/>
      <c r="AD99" s="483"/>
      <c r="AE99" s="868"/>
      <c r="AF99" s="868"/>
      <c r="AG99" s="681"/>
      <c r="AH99" s="869"/>
      <c r="AI99" s="679"/>
      <c r="AJ99" s="871" t="s">
        <v>452</v>
      </c>
      <c r="AK99" s="679"/>
      <c r="AL99" s="679"/>
      <c r="AM99" s="679"/>
      <c r="AN99" s="679"/>
      <c r="AO99" s="679"/>
      <c r="AP99" s="679"/>
      <c r="AQ99" s="679"/>
      <c r="AR99" s="679"/>
      <c r="AS99" s="679"/>
      <c r="AT99" s="679"/>
      <c r="AU99" s="679"/>
      <c r="AV99" s="679"/>
      <c r="AW99" s="679"/>
      <c r="AX99" s="679"/>
      <c r="AY99" s="679"/>
      <c r="AZ99" s="679"/>
      <c r="BA99" s="679"/>
      <c r="BB99" s="679"/>
      <c r="BC99" s="679"/>
      <c r="BD99" s="679"/>
      <c r="BE99" s="679"/>
      <c r="BF99" s="679"/>
      <c r="BG99" s="679"/>
      <c r="BH99" s="679"/>
      <c r="BI99" s="679"/>
      <c r="BJ99" s="679"/>
      <c r="BK99" s="679"/>
      <c r="BL99" s="679"/>
      <c r="BM99" s="679"/>
      <c r="BN99" s="679"/>
      <c r="BO99" s="679"/>
      <c r="BP99" s="679"/>
      <c r="BQ99" s="679"/>
      <c r="BR99" s="679"/>
      <c r="BS99" s="679"/>
      <c r="BT99" s="679"/>
      <c r="BU99" s="679"/>
      <c r="BV99" s="679"/>
      <c r="BW99" s="679"/>
      <c r="BX99" s="679"/>
      <c r="BY99" s="679"/>
      <c r="BZ99" s="679"/>
      <c r="CA99" s="679"/>
      <c r="CB99" s="679"/>
      <c r="CC99" s="679"/>
      <c r="CD99" s="679"/>
      <c r="CE99" s="679"/>
      <c r="CF99" s="679"/>
      <c r="CG99" s="679"/>
      <c r="CH99" s="679"/>
      <c r="CI99" s="679"/>
      <c r="CJ99" s="679"/>
      <c r="CK99" s="679"/>
      <c r="CL99" s="679"/>
      <c r="CM99" s="679"/>
      <c r="CN99" s="679"/>
      <c r="CO99" s="679"/>
      <c r="CP99" s="679"/>
      <c r="CQ99" s="679"/>
      <c r="CR99" s="679"/>
      <c r="CS99" s="679"/>
      <c r="CT99" s="679"/>
      <c r="CU99" s="679"/>
      <c r="CV99" s="679"/>
      <c r="CW99" s="679"/>
      <c r="CX99" s="679"/>
      <c r="CY99" s="679"/>
      <c r="CZ99" s="679"/>
      <c r="DA99" s="679"/>
      <c r="DB99" s="679"/>
      <c r="DC99" s="679"/>
      <c r="DD99" s="679"/>
      <c r="DE99" s="679"/>
      <c r="DF99" s="679"/>
      <c r="DG99" s="679"/>
      <c r="DH99" s="679"/>
      <c r="DI99" s="679"/>
      <c r="DJ99" s="679"/>
      <c r="DK99" s="679"/>
      <c r="DL99" s="679"/>
      <c r="DM99" s="679"/>
      <c r="DN99" s="679"/>
      <c r="DO99" s="679"/>
      <c r="DP99" s="679"/>
    </row>
    <row r="100" spans="1:120" s="479" customFormat="1" ht="24.95" customHeight="1" x14ac:dyDescent="0.2">
      <c r="A100" s="679"/>
      <c r="B100" s="480"/>
      <c r="C100" s="1580"/>
      <c r="D100" s="1580"/>
      <c r="E100" s="1580"/>
      <c r="F100" s="1580"/>
      <c r="G100" s="1580"/>
      <c r="H100" s="968"/>
      <c r="I100" s="481"/>
      <c r="J100" s="482"/>
      <c r="K100" s="738"/>
      <c r="L100" s="742"/>
      <c r="M100" s="790"/>
      <c r="N100" s="794"/>
      <c r="O100" s="680"/>
      <c r="P100" s="680"/>
      <c r="Q100" s="798"/>
      <c r="R100" s="806"/>
      <c r="S100" s="680"/>
      <c r="T100" s="798"/>
      <c r="U100" s="680"/>
      <c r="V100" s="483"/>
      <c r="W100" s="868"/>
      <c r="X100" s="868"/>
      <c r="Y100" s="681"/>
      <c r="Z100" s="483"/>
      <c r="AA100" s="868"/>
      <c r="AB100" s="868"/>
      <c r="AC100" s="681"/>
      <c r="AD100" s="483"/>
      <c r="AE100" s="868"/>
      <c r="AF100" s="868"/>
      <c r="AG100" s="681"/>
      <c r="AH100" s="869"/>
      <c r="AI100" s="679"/>
      <c r="AJ100" s="871" t="s">
        <v>452</v>
      </c>
      <c r="AK100" s="679"/>
      <c r="AL100" s="679"/>
      <c r="AM100" s="679"/>
      <c r="AN100" s="679"/>
      <c r="AO100" s="679"/>
      <c r="AP100" s="679"/>
      <c r="AQ100" s="679"/>
      <c r="AR100" s="679"/>
      <c r="AS100" s="679"/>
      <c r="AT100" s="679"/>
      <c r="AU100" s="679"/>
      <c r="AV100" s="679"/>
      <c r="AW100" s="679"/>
      <c r="AX100" s="679"/>
      <c r="AY100" s="679"/>
      <c r="AZ100" s="679"/>
      <c r="BA100" s="679"/>
      <c r="BB100" s="679"/>
      <c r="BC100" s="679"/>
      <c r="BD100" s="679"/>
      <c r="BE100" s="679"/>
      <c r="BF100" s="679"/>
      <c r="BG100" s="679"/>
      <c r="BH100" s="679"/>
      <c r="BI100" s="679"/>
      <c r="BJ100" s="679"/>
      <c r="BK100" s="679"/>
      <c r="BL100" s="679"/>
      <c r="BM100" s="679"/>
      <c r="BN100" s="679"/>
      <c r="BO100" s="679"/>
      <c r="BP100" s="679"/>
      <c r="BQ100" s="679"/>
      <c r="BR100" s="679"/>
      <c r="BS100" s="679"/>
      <c r="BT100" s="679"/>
      <c r="BU100" s="679"/>
      <c r="BV100" s="679"/>
      <c r="BW100" s="679"/>
      <c r="BX100" s="679"/>
      <c r="BY100" s="679"/>
      <c r="BZ100" s="679"/>
      <c r="CA100" s="679"/>
      <c r="CB100" s="679"/>
      <c r="CC100" s="679"/>
      <c r="CD100" s="679"/>
      <c r="CE100" s="679"/>
      <c r="CF100" s="679"/>
      <c r="CG100" s="679"/>
      <c r="CH100" s="679"/>
      <c r="CI100" s="679"/>
      <c r="CJ100" s="679"/>
      <c r="CK100" s="679"/>
      <c r="CL100" s="679"/>
      <c r="CM100" s="679"/>
      <c r="CN100" s="679"/>
      <c r="CO100" s="679"/>
      <c r="CP100" s="679"/>
      <c r="CQ100" s="679"/>
      <c r="CR100" s="679"/>
      <c r="CS100" s="679"/>
      <c r="CT100" s="679"/>
      <c r="CU100" s="679"/>
      <c r="CV100" s="679"/>
      <c r="CW100" s="679"/>
      <c r="CX100" s="679"/>
      <c r="CY100" s="679"/>
      <c r="CZ100" s="679"/>
      <c r="DA100" s="679"/>
      <c r="DB100" s="679"/>
      <c r="DC100" s="679"/>
      <c r="DD100" s="679"/>
      <c r="DE100" s="679"/>
      <c r="DF100" s="679"/>
      <c r="DG100" s="679"/>
      <c r="DH100" s="679"/>
      <c r="DI100" s="679"/>
      <c r="DJ100" s="679"/>
      <c r="DK100" s="679"/>
      <c r="DL100" s="679"/>
      <c r="DM100" s="679"/>
      <c r="DN100" s="679"/>
      <c r="DO100" s="679"/>
      <c r="DP100" s="679"/>
    </row>
    <row r="101" spans="1:120" s="479" customFormat="1" ht="17.25" customHeight="1" x14ac:dyDescent="0.2">
      <c r="A101" s="679"/>
      <c r="B101" s="1609" t="s">
        <v>635</v>
      </c>
      <c r="C101" s="1610"/>
      <c r="D101" s="1610"/>
      <c r="E101" s="1610"/>
      <c r="F101" s="1610"/>
      <c r="G101" s="1610"/>
      <c r="H101" s="1610"/>
      <c r="I101" s="1610"/>
      <c r="J101" s="1610"/>
      <c r="K101" s="1611"/>
      <c r="L101" s="743"/>
      <c r="M101" s="791"/>
      <c r="N101" s="795"/>
      <c r="O101" s="682"/>
      <c r="P101" s="682"/>
      <c r="Q101" s="485">
        <f>Q95-SUM(Q96:Q100)</f>
        <v>0</v>
      </c>
      <c r="R101" s="807"/>
      <c r="S101" s="682"/>
      <c r="T101" s="485">
        <f>T95-SUM(T96:T100)</f>
        <v>0</v>
      </c>
      <c r="U101" s="682"/>
      <c r="V101" s="485">
        <f t="shared" ref="V101:AF101" si="4">V95-SUM(V96:V100)</f>
        <v>0</v>
      </c>
      <c r="W101" s="485">
        <f t="shared" si="4"/>
        <v>0</v>
      </c>
      <c r="X101" s="485">
        <f t="shared" si="4"/>
        <v>0</v>
      </c>
      <c r="Y101" s="681"/>
      <c r="Z101" s="485">
        <f t="shared" si="4"/>
        <v>0</v>
      </c>
      <c r="AA101" s="485">
        <f t="shared" si="4"/>
        <v>0</v>
      </c>
      <c r="AB101" s="485">
        <f t="shared" si="4"/>
        <v>0</v>
      </c>
      <c r="AC101" s="681"/>
      <c r="AD101" s="485">
        <f t="shared" si="4"/>
        <v>0</v>
      </c>
      <c r="AE101" s="485">
        <f t="shared" si="4"/>
        <v>0</v>
      </c>
      <c r="AF101" s="485">
        <f t="shared" si="4"/>
        <v>0</v>
      </c>
      <c r="AG101" s="681"/>
      <c r="AH101" s="487"/>
      <c r="AI101" s="679"/>
      <c r="AJ101" s="487"/>
      <c r="AK101" s="679"/>
      <c r="AL101" s="679"/>
      <c r="AM101" s="679"/>
      <c r="AN101" s="679"/>
      <c r="AO101" s="679"/>
      <c r="AP101" s="679"/>
      <c r="AQ101" s="679"/>
      <c r="AR101" s="679"/>
      <c r="AS101" s="679"/>
      <c r="AT101" s="679"/>
      <c r="AU101" s="679"/>
      <c r="AV101" s="679"/>
      <c r="AW101" s="679"/>
      <c r="AX101" s="679"/>
      <c r="AY101" s="679"/>
      <c r="AZ101" s="679"/>
      <c r="BA101" s="679"/>
      <c r="BB101" s="679"/>
      <c r="BC101" s="679"/>
      <c r="BD101" s="679"/>
      <c r="BE101" s="679"/>
      <c r="BF101" s="679"/>
      <c r="BG101" s="679"/>
      <c r="BH101" s="679"/>
      <c r="BI101" s="679"/>
      <c r="BJ101" s="679"/>
      <c r="BK101" s="679"/>
      <c r="BL101" s="679"/>
      <c r="BM101" s="679"/>
      <c r="BN101" s="679"/>
      <c r="BO101" s="679"/>
      <c r="BP101" s="679"/>
      <c r="BQ101" s="679"/>
      <c r="BR101" s="679"/>
      <c r="BS101" s="679"/>
      <c r="BT101" s="679"/>
      <c r="BU101" s="679"/>
      <c r="BV101" s="679"/>
      <c r="BW101" s="679"/>
      <c r="BX101" s="679"/>
      <c r="BY101" s="679"/>
      <c r="BZ101" s="679"/>
      <c r="CA101" s="679"/>
      <c r="CB101" s="679"/>
      <c r="CC101" s="679"/>
      <c r="CD101" s="679"/>
      <c r="CE101" s="679"/>
      <c r="CF101" s="679"/>
      <c r="CG101" s="679"/>
      <c r="CH101" s="679"/>
      <c r="CI101" s="679"/>
      <c r="CJ101" s="679"/>
      <c r="CK101" s="679"/>
      <c r="CL101" s="679"/>
      <c r="CM101" s="679"/>
      <c r="CN101" s="679"/>
      <c r="CO101" s="679"/>
      <c r="CP101" s="679"/>
      <c r="CQ101" s="679"/>
      <c r="CR101" s="679"/>
      <c r="CS101" s="679"/>
      <c r="CT101" s="679"/>
      <c r="CU101" s="679"/>
      <c r="CV101" s="679"/>
      <c r="CW101" s="679"/>
      <c r="CX101" s="679"/>
      <c r="CY101" s="679"/>
      <c r="CZ101" s="679"/>
      <c r="DA101" s="679"/>
      <c r="DB101" s="679"/>
      <c r="DC101" s="679"/>
      <c r="DD101" s="679"/>
      <c r="DE101" s="679"/>
      <c r="DF101" s="679"/>
      <c r="DG101" s="679"/>
      <c r="DH101" s="679"/>
      <c r="DI101" s="679"/>
      <c r="DJ101" s="679"/>
      <c r="DK101" s="679"/>
      <c r="DL101" s="679"/>
      <c r="DM101" s="679"/>
      <c r="DN101" s="679"/>
      <c r="DO101" s="679"/>
      <c r="DP101" s="679"/>
    </row>
    <row r="102" spans="1:120" s="476" customFormat="1" ht="24.95" customHeight="1" x14ac:dyDescent="0.2">
      <c r="A102" s="440"/>
      <c r="B102" s="1614" t="s">
        <v>641</v>
      </c>
      <c r="C102" s="1599"/>
      <c r="D102" s="1599"/>
      <c r="E102" s="1599"/>
      <c r="F102" s="1599"/>
      <c r="G102" s="1599"/>
      <c r="H102" s="1599"/>
      <c r="I102" s="1599"/>
      <c r="J102" s="1599"/>
      <c r="K102" s="1600"/>
      <c r="L102" s="741"/>
      <c r="M102" s="789"/>
      <c r="N102" s="793"/>
      <c r="O102" s="786"/>
      <c r="P102" s="786"/>
      <c r="Q102" s="799"/>
      <c r="R102" s="808"/>
      <c r="S102" s="786"/>
      <c r="T102" s="799"/>
      <c r="U102" s="519"/>
      <c r="V102" s="489"/>
      <c r="W102" s="489"/>
      <c r="X102" s="489"/>
      <c r="Y102" s="402"/>
      <c r="Z102" s="489"/>
      <c r="AA102" s="489"/>
      <c r="AB102" s="489"/>
      <c r="AC102" s="402"/>
      <c r="AD102" s="489"/>
      <c r="AE102" s="489"/>
      <c r="AF102" s="489"/>
      <c r="AG102" s="402"/>
      <c r="AH102" s="478"/>
      <c r="AI102" s="440"/>
      <c r="AJ102" s="478"/>
      <c r="AK102" s="440"/>
      <c r="AL102" s="440"/>
      <c r="AM102" s="440"/>
      <c r="AN102" s="440"/>
      <c r="AO102" s="440"/>
      <c r="AP102" s="440"/>
      <c r="AQ102" s="440"/>
      <c r="AR102" s="440"/>
      <c r="AS102" s="440"/>
      <c r="AT102" s="440"/>
      <c r="AU102" s="440"/>
      <c r="AV102" s="440"/>
      <c r="AW102" s="440"/>
      <c r="AX102" s="440"/>
      <c r="AY102" s="440"/>
      <c r="AZ102" s="440"/>
      <c r="BA102" s="440"/>
      <c r="BB102" s="440"/>
      <c r="BC102" s="440"/>
      <c r="BD102" s="440"/>
      <c r="BE102" s="440"/>
      <c r="BF102" s="440"/>
      <c r="BG102" s="440"/>
      <c r="BH102" s="440"/>
      <c r="BI102" s="440"/>
      <c r="BJ102" s="440"/>
      <c r="BK102" s="440"/>
      <c r="BL102" s="440"/>
      <c r="BM102" s="440"/>
      <c r="BN102" s="440"/>
      <c r="BO102" s="440"/>
      <c r="BP102" s="440"/>
      <c r="BQ102" s="440"/>
      <c r="BR102" s="440"/>
      <c r="BS102" s="440"/>
      <c r="BT102" s="440"/>
      <c r="BU102" s="440"/>
      <c r="BV102" s="440"/>
      <c r="BW102" s="440"/>
      <c r="BX102" s="440"/>
      <c r="BY102" s="440"/>
      <c r="BZ102" s="440"/>
      <c r="CA102" s="440"/>
      <c r="CB102" s="440"/>
      <c r="CC102" s="440"/>
      <c r="CD102" s="440"/>
      <c r="CE102" s="440"/>
      <c r="CF102" s="440"/>
      <c r="CG102" s="440"/>
      <c r="CH102" s="440"/>
      <c r="CI102" s="440"/>
      <c r="CJ102" s="440"/>
      <c r="CK102" s="440"/>
      <c r="CL102" s="440"/>
      <c r="CM102" s="440"/>
      <c r="CN102" s="440"/>
      <c r="CO102" s="440"/>
      <c r="CP102" s="440"/>
      <c r="CQ102" s="440"/>
      <c r="CR102" s="440"/>
      <c r="CS102" s="440"/>
      <c r="CT102" s="440"/>
      <c r="CU102" s="440"/>
      <c r="CV102" s="440"/>
      <c r="CW102" s="440"/>
      <c r="CX102" s="440"/>
      <c r="CY102" s="440"/>
      <c r="CZ102" s="440"/>
      <c r="DA102" s="440"/>
      <c r="DB102" s="440"/>
      <c r="DC102" s="440"/>
      <c r="DD102" s="440"/>
      <c r="DE102" s="440"/>
      <c r="DF102" s="440"/>
      <c r="DG102" s="440"/>
      <c r="DH102" s="440"/>
      <c r="DI102" s="440"/>
      <c r="DJ102" s="440"/>
      <c r="DK102" s="440"/>
      <c r="DL102" s="440"/>
      <c r="DM102" s="440"/>
      <c r="DN102" s="440"/>
      <c r="DO102" s="440"/>
      <c r="DP102" s="440"/>
    </row>
    <row r="103" spans="1:120" s="479" customFormat="1" ht="24.75" customHeight="1" x14ac:dyDescent="0.2">
      <c r="A103" s="679"/>
      <c r="B103" s="480"/>
      <c r="C103" s="1580"/>
      <c r="D103" s="1580"/>
      <c r="E103" s="1580"/>
      <c r="F103" s="1580"/>
      <c r="G103" s="1580"/>
      <c r="H103" s="968"/>
      <c r="I103" s="481"/>
      <c r="J103" s="482"/>
      <c r="K103" s="738"/>
      <c r="L103" s="742"/>
      <c r="M103" s="790"/>
      <c r="N103" s="794"/>
      <c r="O103" s="680"/>
      <c r="P103" s="680"/>
      <c r="Q103" s="798"/>
      <c r="R103" s="806"/>
      <c r="S103" s="680"/>
      <c r="T103" s="798"/>
      <c r="U103" s="680"/>
      <c r="V103" s="483"/>
      <c r="W103" s="868"/>
      <c r="X103" s="868"/>
      <c r="Y103" s="681"/>
      <c r="Z103" s="483"/>
      <c r="AA103" s="868"/>
      <c r="AB103" s="868"/>
      <c r="AC103" s="681"/>
      <c r="AD103" s="483"/>
      <c r="AE103" s="868"/>
      <c r="AF103" s="868"/>
      <c r="AG103" s="681"/>
      <c r="AH103" s="869"/>
      <c r="AI103" s="679"/>
      <c r="AJ103" s="871" t="s">
        <v>452</v>
      </c>
      <c r="AK103" s="679"/>
      <c r="AL103" s="679"/>
      <c r="AM103" s="679"/>
      <c r="AN103" s="679"/>
      <c r="AO103" s="679"/>
      <c r="AP103" s="679"/>
      <c r="AQ103" s="679"/>
      <c r="AR103" s="679"/>
      <c r="AS103" s="679"/>
      <c r="AT103" s="679"/>
      <c r="AU103" s="679"/>
      <c r="AV103" s="679"/>
      <c r="AW103" s="679"/>
      <c r="AX103" s="679"/>
      <c r="AY103" s="679"/>
      <c r="AZ103" s="679"/>
      <c r="BA103" s="679"/>
      <c r="BB103" s="679"/>
      <c r="BC103" s="679"/>
      <c r="BD103" s="679"/>
      <c r="BE103" s="679"/>
      <c r="BF103" s="679"/>
      <c r="BG103" s="679"/>
      <c r="BH103" s="679"/>
      <c r="BI103" s="679"/>
      <c r="BJ103" s="679"/>
      <c r="BK103" s="679"/>
      <c r="BL103" s="679"/>
      <c r="BM103" s="679"/>
      <c r="BN103" s="679"/>
      <c r="BO103" s="679"/>
      <c r="BP103" s="679"/>
      <c r="BQ103" s="679"/>
      <c r="BR103" s="679"/>
      <c r="BS103" s="679"/>
      <c r="BT103" s="679"/>
      <c r="BU103" s="679"/>
      <c r="BV103" s="679"/>
      <c r="BW103" s="679"/>
      <c r="BX103" s="679"/>
      <c r="BY103" s="679"/>
      <c r="BZ103" s="679"/>
      <c r="CA103" s="679"/>
      <c r="CB103" s="679"/>
      <c r="CC103" s="679"/>
      <c r="CD103" s="679"/>
      <c r="CE103" s="679"/>
      <c r="CF103" s="679"/>
      <c r="CG103" s="679"/>
      <c r="CH103" s="679"/>
      <c r="CI103" s="679"/>
      <c r="CJ103" s="679"/>
      <c r="CK103" s="679"/>
      <c r="CL103" s="679"/>
      <c r="CM103" s="679"/>
      <c r="CN103" s="679"/>
      <c r="CO103" s="679"/>
      <c r="CP103" s="679"/>
      <c r="CQ103" s="679"/>
      <c r="CR103" s="679"/>
      <c r="CS103" s="679"/>
      <c r="CT103" s="679"/>
      <c r="CU103" s="679"/>
      <c r="CV103" s="679"/>
      <c r="CW103" s="679"/>
      <c r="CX103" s="679"/>
      <c r="CY103" s="679"/>
      <c r="CZ103" s="679"/>
      <c r="DA103" s="679"/>
      <c r="DB103" s="679"/>
      <c r="DC103" s="679"/>
      <c r="DD103" s="679"/>
      <c r="DE103" s="679"/>
      <c r="DF103" s="679"/>
      <c r="DG103" s="679"/>
      <c r="DH103" s="679"/>
      <c r="DI103" s="679"/>
      <c r="DJ103" s="679"/>
      <c r="DK103" s="679"/>
      <c r="DL103" s="679"/>
      <c r="DM103" s="679"/>
      <c r="DN103" s="679"/>
      <c r="DO103" s="679"/>
      <c r="DP103" s="679"/>
    </row>
    <row r="104" spans="1:120" s="479" customFormat="1" ht="24.95" customHeight="1" x14ac:dyDescent="0.2">
      <c r="A104" s="679"/>
      <c r="B104" s="480"/>
      <c r="C104" s="1580"/>
      <c r="D104" s="1580"/>
      <c r="E104" s="1580"/>
      <c r="F104" s="1580"/>
      <c r="G104" s="1580"/>
      <c r="H104" s="968"/>
      <c r="I104" s="481"/>
      <c r="J104" s="482"/>
      <c r="K104" s="738"/>
      <c r="L104" s="742"/>
      <c r="M104" s="790"/>
      <c r="N104" s="794"/>
      <c r="O104" s="680"/>
      <c r="P104" s="680"/>
      <c r="Q104" s="798"/>
      <c r="R104" s="806"/>
      <c r="S104" s="680"/>
      <c r="T104" s="798"/>
      <c r="U104" s="680"/>
      <c r="V104" s="483"/>
      <c r="W104" s="868"/>
      <c r="X104" s="868"/>
      <c r="Y104" s="681"/>
      <c r="Z104" s="483"/>
      <c r="AA104" s="868"/>
      <c r="AB104" s="868"/>
      <c r="AC104" s="681"/>
      <c r="AD104" s="483"/>
      <c r="AE104" s="868"/>
      <c r="AF104" s="868"/>
      <c r="AG104" s="681"/>
      <c r="AH104" s="869"/>
      <c r="AI104" s="679"/>
      <c r="AJ104" s="871" t="s">
        <v>452</v>
      </c>
      <c r="AK104" s="679"/>
      <c r="AL104" s="679"/>
      <c r="AM104" s="679"/>
      <c r="AN104" s="679"/>
      <c r="AO104" s="679"/>
      <c r="AP104" s="679"/>
      <c r="AQ104" s="679"/>
      <c r="AR104" s="679"/>
      <c r="AS104" s="679"/>
      <c r="AT104" s="679"/>
      <c r="AU104" s="679"/>
      <c r="AV104" s="679"/>
      <c r="AW104" s="679"/>
      <c r="AX104" s="679"/>
      <c r="AY104" s="679"/>
      <c r="AZ104" s="679"/>
      <c r="BA104" s="679"/>
      <c r="BB104" s="679"/>
      <c r="BC104" s="679"/>
      <c r="BD104" s="679"/>
      <c r="BE104" s="679"/>
      <c r="BF104" s="679"/>
      <c r="BG104" s="679"/>
      <c r="BH104" s="679"/>
      <c r="BI104" s="679"/>
      <c r="BJ104" s="679"/>
      <c r="BK104" s="679"/>
      <c r="BL104" s="679"/>
      <c r="BM104" s="679"/>
      <c r="BN104" s="679"/>
      <c r="BO104" s="679"/>
      <c r="BP104" s="679"/>
      <c r="BQ104" s="679"/>
      <c r="BR104" s="679"/>
      <c r="BS104" s="679"/>
      <c r="BT104" s="679"/>
      <c r="BU104" s="679"/>
      <c r="BV104" s="679"/>
      <c r="BW104" s="679"/>
      <c r="BX104" s="679"/>
      <c r="BY104" s="679"/>
      <c r="BZ104" s="679"/>
      <c r="CA104" s="679"/>
      <c r="CB104" s="679"/>
      <c r="CC104" s="679"/>
      <c r="CD104" s="679"/>
      <c r="CE104" s="679"/>
      <c r="CF104" s="679"/>
      <c r="CG104" s="679"/>
      <c r="CH104" s="679"/>
      <c r="CI104" s="679"/>
      <c r="CJ104" s="679"/>
      <c r="CK104" s="679"/>
      <c r="CL104" s="679"/>
      <c r="CM104" s="679"/>
      <c r="CN104" s="679"/>
      <c r="CO104" s="679"/>
      <c r="CP104" s="679"/>
      <c r="CQ104" s="679"/>
      <c r="CR104" s="679"/>
      <c r="CS104" s="679"/>
      <c r="CT104" s="679"/>
      <c r="CU104" s="679"/>
      <c r="CV104" s="679"/>
      <c r="CW104" s="679"/>
      <c r="CX104" s="679"/>
      <c r="CY104" s="679"/>
      <c r="CZ104" s="679"/>
      <c r="DA104" s="679"/>
      <c r="DB104" s="679"/>
      <c r="DC104" s="679"/>
      <c r="DD104" s="679"/>
      <c r="DE104" s="679"/>
      <c r="DF104" s="679"/>
      <c r="DG104" s="679"/>
      <c r="DH104" s="679"/>
      <c r="DI104" s="679"/>
      <c r="DJ104" s="679"/>
      <c r="DK104" s="679"/>
      <c r="DL104" s="679"/>
      <c r="DM104" s="679"/>
      <c r="DN104" s="679"/>
      <c r="DO104" s="679"/>
      <c r="DP104" s="679"/>
    </row>
    <row r="105" spans="1:120" s="479" customFormat="1" ht="24.95" customHeight="1" x14ac:dyDescent="0.2">
      <c r="A105" s="679"/>
      <c r="B105" s="480"/>
      <c r="C105" s="1580"/>
      <c r="D105" s="1580"/>
      <c r="E105" s="1580"/>
      <c r="F105" s="1580"/>
      <c r="G105" s="1580"/>
      <c r="H105" s="968"/>
      <c r="I105" s="481"/>
      <c r="J105" s="482"/>
      <c r="K105" s="738"/>
      <c r="L105" s="742"/>
      <c r="M105" s="790"/>
      <c r="N105" s="794"/>
      <c r="O105" s="680"/>
      <c r="P105" s="680"/>
      <c r="Q105" s="798"/>
      <c r="R105" s="806"/>
      <c r="S105" s="680"/>
      <c r="T105" s="798"/>
      <c r="U105" s="680"/>
      <c r="V105" s="483"/>
      <c r="W105" s="868"/>
      <c r="X105" s="868"/>
      <c r="Y105" s="681"/>
      <c r="Z105" s="483"/>
      <c r="AA105" s="868"/>
      <c r="AB105" s="868"/>
      <c r="AC105" s="681"/>
      <c r="AD105" s="483"/>
      <c r="AE105" s="868"/>
      <c r="AF105" s="868"/>
      <c r="AG105" s="681"/>
      <c r="AH105" s="869"/>
      <c r="AI105" s="679"/>
      <c r="AJ105" s="871" t="s">
        <v>452</v>
      </c>
      <c r="AK105" s="679"/>
      <c r="AL105" s="679"/>
      <c r="AM105" s="679"/>
      <c r="AN105" s="679"/>
      <c r="AO105" s="679"/>
      <c r="AP105" s="679"/>
      <c r="AQ105" s="679"/>
      <c r="AR105" s="679"/>
      <c r="AS105" s="679"/>
      <c r="AT105" s="679"/>
      <c r="AU105" s="679"/>
      <c r="AV105" s="679"/>
      <c r="AW105" s="679"/>
      <c r="AX105" s="679"/>
      <c r="AY105" s="679"/>
      <c r="AZ105" s="679"/>
      <c r="BA105" s="679"/>
      <c r="BB105" s="679"/>
      <c r="BC105" s="679"/>
      <c r="BD105" s="679"/>
      <c r="BE105" s="679"/>
      <c r="BF105" s="679"/>
      <c r="BG105" s="679"/>
      <c r="BH105" s="679"/>
      <c r="BI105" s="679"/>
      <c r="BJ105" s="679"/>
      <c r="BK105" s="679"/>
      <c r="BL105" s="679"/>
      <c r="BM105" s="679"/>
      <c r="BN105" s="679"/>
      <c r="BO105" s="679"/>
      <c r="BP105" s="679"/>
      <c r="BQ105" s="679"/>
      <c r="BR105" s="679"/>
      <c r="BS105" s="679"/>
      <c r="BT105" s="679"/>
      <c r="BU105" s="679"/>
      <c r="BV105" s="679"/>
      <c r="BW105" s="679"/>
      <c r="BX105" s="679"/>
      <c r="BY105" s="679"/>
      <c r="BZ105" s="679"/>
      <c r="CA105" s="679"/>
      <c r="CB105" s="679"/>
      <c r="CC105" s="679"/>
      <c r="CD105" s="679"/>
      <c r="CE105" s="679"/>
      <c r="CF105" s="679"/>
      <c r="CG105" s="679"/>
      <c r="CH105" s="679"/>
      <c r="CI105" s="679"/>
      <c r="CJ105" s="679"/>
      <c r="CK105" s="679"/>
      <c r="CL105" s="679"/>
      <c r="CM105" s="679"/>
      <c r="CN105" s="679"/>
      <c r="CO105" s="679"/>
      <c r="CP105" s="679"/>
      <c r="CQ105" s="679"/>
      <c r="CR105" s="679"/>
      <c r="CS105" s="679"/>
      <c r="CT105" s="679"/>
      <c r="CU105" s="679"/>
      <c r="CV105" s="679"/>
      <c r="CW105" s="679"/>
      <c r="CX105" s="679"/>
      <c r="CY105" s="679"/>
      <c r="CZ105" s="679"/>
      <c r="DA105" s="679"/>
      <c r="DB105" s="679"/>
      <c r="DC105" s="679"/>
      <c r="DD105" s="679"/>
      <c r="DE105" s="679"/>
      <c r="DF105" s="679"/>
      <c r="DG105" s="679"/>
      <c r="DH105" s="679"/>
      <c r="DI105" s="679"/>
      <c r="DJ105" s="679"/>
      <c r="DK105" s="679"/>
      <c r="DL105" s="679"/>
      <c r="DM105" s="679"/>
      <c r="DN105" s="679"/>
      <c r="DO105" s="679"/>
      <c r="DP105" s="679"/>
    </row>
    <row r="106" spans="1:120" s="479" customFormat="1" ht="24.95" customHeight="1" x14ac:dyDescent="0.2">
      <c r="A106" s="679"/>
      <c r="B106" s="480"/>
      <c r="C106" s="1580"/>
      <c r="D106" s="1580"/>
      <c r="E106" s="1580"/>
      <c r="F106" s="1580"/>
      <c r="G106" s="1580"/>
      <c r="H106" s="968"/>
      <c r="I106" s="481"/>
      <c r="J106" s="482"/>
      <c r="K106" s="738"/>
      <c r="L106" s="742"/>
      <c r="M106" s="790"/>
      <c r="N106" s="794"/>
      <c r="O106" s="680"/>
      <c r="P106" s="680"/>
      <c r="Q106" s="798"/>
      <c r="R106" s="806"/>
      <c r="S106" s="680"/>
      <c r="T106" s="798"/>
      <c r="U106" s="680"/>
      <c r="V106" s="483"/>
      <c r="W106" s="868"/>
      <c r="X106" s="868"/>
      <c r="Y106" s="681"/>
      <c r="Z106" s="483"/>
      <c r="AA106" s="868"/>
      <c r="AB106" s="868"/>
      <c r="AC106" s="681"/>
      <c r="AD106" s="483"/>
      <c r="AE106" s="868"/>
      <c r="AF106" s="868"/>
      <c r="AG106" s="681"/>
      <c r="AH106" s="869"/>
      <c r="AI106" s="679"/>
      <c r="AJ106" s="871" t="s">
        <v>452</v>
      </c>
      <c r="AK106" s="679"/>
      <c r="AL106" s="679"/>
      <c r="AM106" s="679"/>
      <c r="AN106" s="679"/>
      <c r="AO106" s="679"/>
      <c r="AP106" s="679"/>
      <c r="AQ106" s="679"/>
      <c r="AR106" s="679"/>
      <c r="AS106" s="679"/>
      <c r="AT106" s="679"/>
      <c r="AU106" s="679"/>
      <c r="AV106" s="679"/>
      <c r="AW106" s="679"/>
      <c r="AX106" s="679"/>
      <c r="AY106" s="679"/>
      <c r="AZ106" s="679"/>
      <c r="BA106" s="679"/>
      <c r="BB106" s="679"/>
      <c r="BC106" s="679"/>
      <c r="BD106" s="679"/>
      <c r="BE106" s="679"/>
      <c r="BF106" s="679"/>
      <c r="BG106" s="679"/>
      <c r="BH106" s="679"/>
      <c r="BI106" s="679"/>
      <c r="BJ106" s="679"/>
      <c r="BK106" s="679"/>
      <c r="BL106" s="679"/>
      <c r="BM106" s="679"/>
      <c r="BN106" s="679"/>
      <c r="BO106" s="679"/>
      <c r="BP106" s="679"/>
      <c r="BQ106" s="679"/>
      <c r="BR106" s="679"/>
      <c r="BS106" s="679"/>
      <c r="BT106" s="679"/>
      <c r="BU106" s="679"/>
      <c r="BV106" s="679"/>
      <c r="BW106" s="679"/>
      <c r="BX106" s="679"/>
      <c r="BY106" s="679"/>
      <c r="BZ106" s="679"/>
      <c r="CA106" s="679"/>
      <c r="CB106" s="679"/>
      <c r="CC106" s="679"/>
      <c r="CD106" s="679"/>
      <c r="CE106" s="679"/>
      <c r="CF106" s="679"/>
      <c r="CG106" s="679"/>
      <c r="CH106" s="679"/>
      <c r="CI106" s="679"/>
      <c r="CJ106" s="679"/>
      <c r="CK106" s="679"/>
      <c r="CL106" s="679"/>
      <c r="CM106" s="679"/>
      <c r="CN106" s="679"/>
      <c r="CO106" s="679"/>
      <c r="CP106" s="679"/>
      <c r="CQ106" s="679"/>
      <c r="CR106" s="679"/>
      <c r="CS106" s="679"/>
      <c r="CT106" s="679"/>
      <c r="CU106" s="679"/>
      <c r="CV106" s="679"/>
      <c r="CW106" s="679"/>
      <c r="CX106" s="679"/>
      <c r="CY106" s="679"/>
      <c r="CZ106" s="679"/>
      <c r="DA106" s="679"/>
      <c r="DB106" s="679"/>
      <c r="DC106" s="679"/>
      <c r="DD106" s="679"/>
      <c r="DE106" s="679"/>
      <c r="DF106" s="679"/>
      <c r="DG106" s="679"/>
      <c r="DH106" s="679"/>
      <c r="DI106" s="679"/>
      <c r="DJ106" s="679"/>
      <c r="DK106" s="679"/>
      <c r="DL106" s="679"/>
      <c r="DM106" s="679"/>
      <c r="DN106" s="679"/>
      <c r="DO106" s="679"/>
      <c r="DP106" s="679"/>
    </row>
    <row r="107" spans="1:120" s="479" customFormat="1" ht="24.95" customHeight="1" x14ac:dyDescent="0.2">
      <c r="A107" s="679"/>
      <c r="B107" s="480"/>
      <c r="C107" s="1580"/>
      <c r="D107" s="1580"/>
      <c r="E107" s="1580"/>
      <c r="F107" s="1580"/>
      <c r="G107" s="1580"/>
      <c r="H107" s="968"/>
      <c r="I107" s="481"/>
      <c r="J107" s="482"/>
      <c r="K107" s="738"/>
      <c r="L107" s="742"/>
      <c r="M107" s="790"/>
      <c r="N107" s="794"/>
      <c r="O107" s="680"/>
      <c r="P107" s="680"/>
      <c r="Q107" s="798"/>
      <c r="R107" s="806"/>
      <c r="S107" s="680"/>
      <c r="T107" s="798"/>
      <c r="U107" s="680"/>
      <c r="V107" s="483"/>
      <c r="W107" s="868"/>
      <c r="X107" s="868"/>
      <c r="Y107" s="681"/>
      <c r="Z107" s="483"/>
      <c r="AA107" s="868"/>
      <c r="AB107" s="868"/>
      <c r="AC107" s="681"/>
      <c r="AD107" s="483"/>
      <c r="AE107" s="868"/>
      <c r="AF107" s="868"/>
      <c r="AG107" s="681"/>
      <c r="AH107" s="869"/>
      <c r="AI107" s="679"/>
      <c r="AJ107" s="871" t="s">
        <v>452</v>
      </c>
      <c r="AK107" s="679"/>
      <c r="AL107" s="679"/>
      <c r="AM107" s="679"/>
      <c r="AN107" s="679"/>
      <c r="AO107" s="679"/>
      <c r="AP107" s="679"/>
      <c r="AQ107" s="679"/>
      <c r="AR107" s="679"/>
      <c r="AS107" s="679"/>
      <c r="AT107" s="679"/>
      <c r="AU107" s="679"/>
      <c r="AV107" s="679"/>
      <c r="AW107" s="679"/>
      <c r="AX107" s="679"/>
      <c r="AY107" s="679"/>
      <c r="AZ107" s="679"/>
      <c r="BA107" s="679"/>
      <c r="BB107" s="679"/>
      <c r="BC107" s="679"/>
      <c r="BD107" s="679"/>
      <c r="BE107" s="679"/>
      <c r="BF107" s="679"/>
      <c r="BG107" s="679"/>
      <c r="BH107" s="679"/>
      <c r="BI107" s="679"/>
      <c r="BJ107" s="679"/>
      <c r="BK107" s="679"/>
      <c r="BL107" s="679"/>
      <c r="BM107" s="679"/>
      <c r="BN107" s="679"/>
      <c r="BO107" s="679"/>
      <c r="BP107" s="679"/>
      <c r="BQ107" s="679"/>
      <c r="BR107" s="679"/>
      <c r="BS107" s="679"/>
      <c r="BT107" s="679"/>
      <c r="BU107" s="679"/>
      <c r="BV107" s="679"/>
      <c r="BW107" s="679"/>
      <c r="BX107" s="679"/>
      <c r="BY107" s="679"/>
      <c r="BZ107" s="679"/>
      <c r="CA107" s="679"/>
      <c r="CB107" s="679"/>
      <c r="CC107" s="679"/>
      <c r="CD107" s="679"/>
      <c r="CE107" s="679"/>
      <c r="CF107" s="679"/>
      <c r="CG107" s="679"/>
      <c r="CH107" s="679"/>
      <c r="CI107" s="679"/>
      <c r="CJ107" s="679"/>
      <c r="CK107" s="679"/>
      <c r="CL107" s="679"/>
      <c r="CM107" s="679"/>
      <c r="CN107" s="679"/>
      <c r="CO107" s="679"/>
      <c r="CP107" s="679"/>
      <c r="CQ107" s="679"/>
      <c r="CR107" s="679"/>
      <c r="CS107" s="679"/>
      <c r="CT107" s="679"/>
      <c r="CU107" s="679"/>
      <c r="CV107" s="679"/>
      <c r="CW107" s="679"/>
      <c r="CX107" s="679"/>
      <c r="CY107" s="679"/>
      <c r="CZ107" s="679"/>
      <c r="DA107" s="679"/>
      <c r="DB107" s="679"/>
      <c r="DC107" s="679"/>
      <c r="DD107" s="679"/>
      <c r="DE107" s="679"/>
      <c r="DF107" s="679"/>
      <c r="DG107" s="679"/>
      <c r="DH107" s="679"/>
      <c r="DI107" s="679"/>
      <c r="DJ107" s="679"/>
      <c r="DK107" s="679"/>
      <c r="DL107" s="679"/>
      <c r="DM107" s="679"/>
      <c r="DN107" s="679"/>
      <c r="DO107" s="679"/>
      <c r="DP107" s="679"/>
    </row>
    <row r="108" spans="1:120" s="479" customFormat="1" ht="17.25" customHeight="1" x14ac:dyDescent="0.2">
      <c r="A108" s="679"/>
      <c r="B108" s="1609" t="s">
        <v>635</v>
      </c>
      <c r="C108" s="1610"/>
      <c r="D108" s="1610"/>
      <c r="E108" s="1610"/>
      <c r="F108" s="1610"/>
      <c r="G108" s="1610"/>
      <c r="H108" s="1610"/>
      <c r="I108" s="1610"/>
      <c r="J108" s="1610"/>
      <c r="K108" s="1611"/>
      <c r="L108" s="743"/>
      <c r="M108" s="791"/>
      <c r="N108" s="795"/>
      <c r="O108" s="682"/>
      <c r="P108" s="682"/>
      <c r="Q108" s="485">
        <f>Q102-SUM(Q103:Q107)</f>
        <v>0</v>
      </c>
      <c r="R108" s="807"/>
      <c r="S108" s="682"/>
      <c r="T108" s="485">
        <f>T102-SUM(T103:T107)</f>
        <v>0</v>
      </c>
      <c r="U108" s="682"/>
      <c r="V108" s="485">
        <f t="shared" ref="V108:AF108" si="5">V102-SUM(V103:V107)</f>
        <v>0</v>
      </c>
      <c r="W108" s="485">
        <f t="shared" si="5"/>
        <v>0</v>
      </c>
      <c r="X108" s="485">
        <f t="shared" si="5"/>
        <v>0</v>
      </c>
      <c r="Y108" s="681"/>
      <c r="Z108" s="485">
        <f t="shared" si="5"/>
        <v>0</v>
      </c>
      <c r="AA108" s="485">
        <f t="shared" si="5"/>
        <v>0</v>
      </c>
      <c r="AB108" s="485">
        <f t="shared" si="5"/>
        <v>0</v>
      </c>
      <c r="AC108" s="681"/>
      <c r="AD108" s="485">
        <f t="shared" si="5"/>
        <v>0</v>
      </c>
      <c r="AE108" s="485">
        <f t="shared" si="5"/>
        <v>0</v>
      </c>
      <c r="AF108" s="485">
        <f t="shared" si="5"/>
        <v>0</v>
      </c>
      <c r="AG108" s="681"/>
      <c r="AH108" s="487"/>
      <c r="AI108" s="679"/>
      <c r="AJ108" s="487"/>
      <c r="AK108" s="679"/>
      <c r="AL108" s="679"/>
      <c r="AM108" s="679"/>
      <c r="AN108" s="679"/>
      <c r="AO108" s="679"/>
      <c r="AP108" s="679"/>
      <c r="AQ108" s="679"/>
      <c r="AR108" s="679"/>
      <c r="AS108" s="679"/>
      <c r="AT108" s="679"/>
      <c r="AU108" s="679"/>
      <c r="AV108" s="679"/>
      <c r="AW108" s="679"/>
      <c r="AX108" s="679"/>
      <c r="AY108" s="679"/>
      <c r="AZ108" s="679"/>
      <c r="BA108" s="679"/>
      <c r="BB108" s="679"/>
      <c r="BC108" s="679"/>
      <c r="BD108" s="679"/>
      <c r="BE108" s="679"/>
      <c r="BF108" s="679"/>
      <c r="BG108" s="679"/>
      <c r="BH108" s="679"/>
      <c r="BI108" s="679"/>
      <c r="BJ108" s="679"/>
      <c r="BK108" s="679"/>
      <c r="BL108" s="679"/>
      <c r="BM108" s="679"/>
      <c r="BN108" s="679"/>
      <c r="BO108" s="679"/>
      <c r="BP108" s="679"/>
      <c r="BQ108" s="679"/>
      <c r="BR108" s="679"/>
      <c r="BS108" s="679"/>
      <c r="BT108" s="679"/>
      <c r="BU108" s="679"/>
      <c r="BV108" s="679"/>
      <c r="BW108" s="679"/>
      <c r="BX108" s="679"/>
      <c r="BY108" s="679"/>
      <c r="BZ108" s="679"/>
      <c r="CA108" s="679"/>
      <c r="CB108" s="679"/>
      <c r="CC108" s="679"/>
      <c r="CD108" s="679"/>
      <c r="CE108" s="679"/>
      <c r="CF108" s="679"/>
      <c r="CG108" s="679"/>
      <c r="CH108" s="679"/>
      <c r="CI108" s="679"/>
      <c r="CJ108" s="679"/>
      <c r="CK108" s="679"/>
      <c r="CL108" s="679"/>
      <c r="CM108" s="679"/>
      <c r="CN108" s="679"/>
      <c r="CO108" s="679"/>
      <c r="CP108" s="679"/>
      <c r="CQ108" s="679"/>
      <c r="CR108" s="679"/>
      <c r="CS108" s="679"/>
      <c r="CT108" s="679"/>
      <c r="CU108" s="679"/>
      <c r="CV108" s="679"/>
      <c r="CW108" s="679"/>
      <c r="CX108" s="679"/>
      <c r="CY108" s="679"/>
      <c r="CZ108" s="679"/>
      <c r="DA108" s="679"/>
      <c r="DB108" s="679"/>
      <c r="DC108" s="679"/>
      <c r="DD108" s="679"/>
      <c r="DE108" s="679"/>
      <c r="DF108" s="679"/>
      <c r="DG108" s="679"/>
      <c r="DH108" s="679"/>
      <c r="DI108" s="679"/>
      <c r="DJ108" s="679"/>
      <c r="DK108" s="679"/>
      <c r="DL108" s="679"/>
      <c r="DM108" s="679"/>
      <c r="DN108" s="679"/>
      <c r="DO108" s="679"/>
      <c r="DP108" s="679"/>
    </row>
    <row r="109" spans="1:120" s="490" customFormat="1" ht="24.95" customHeight="1" x14ac:dyDescent="0.2">
      <c r="A109" s="684"/>
      <c r="B109" s="1614" t="s">
        <v>532</v>
      </c>
      <c r="C109" s="1617"/>
      <c r="D109" s="1617"/>
      <c r="E109" s="1617"/>
      <c r="F109" s="1617"/>
      <c r="G109" s="1617"/>
      <c r="H109" s="1617"/>
      <c r="I109" s="1617"/>
      <c r="J109" s="1617"/>
      <c r="K109" s="1618"/>
      <c r="L109" s="741"/>
      <c r="M109" s="789"/>
      <c r="N109" s="793"/>
      <c r="O109" s="786"/>
      <c r="P109" s="786"/>
      <c r="Q109" s="799"/>
      <c r="R109" s="808"/>
      <c r="S109" s="786"/>
      <c r="T109" s="799"/>
      <c r="U109" s="519"/>
      <c r="V109" s="489"/>
      <c r="W109" s="489"/>
      <c r="X109" s="489"/>
      <c r="Y109" s="402"/>
      <c r="Z109" s="489"/>
      <c r="AA109" s="489"/>
      <c r="AB109" s="489"/>
      <c r="AC109" s="402"/>
      <c r="AD109" s="489"/>
      <c r="AE109" s="489"/>
      <c r="AF109" s="489"/>
      <c r="AG109" s="402"/>
      <c r="AH109" s="478"/>
      <c r="AI109" s="684"/>
      <c r="AJ109" s="478"/>
      <c r="AK109" s="684"/>
      <c r="AL109" s="684"/>
      <c r="AM109" s="684"/>
      <c r="AN109" s="684"/>
      <c r="AO109" s="684"/>
      <c r="AP109" s="684"/>
      <c r="AQ109" s="684"/>
      <c r="AR109" s="684"/>
      <c r="AS109" s="684"/>
      <c r="AT109" s="684"/>
      <c r="AU109" s="684"/>
      <c r="AV109" s="684"/>
      <c r="AW109" s="684"/>
      <c r="AX109" s="684"/>
      <c r="AY109" s="684"/>
      <c r="AZ109" s="684"/>
      <c r="BA109" s="684"/>
      <c r="BB109" s="684"/>
      <c r="BC109" s="684"/>
      <c r="BD109" s="684"/>
      <c r="BE109" s="684"/>
      <c r="BF109" s="684"/>
      <c r="BG109" s="684"/>
      <c r="BH109" s="684"/>
      <c r="BI109" s="684"/>
      <c r="BJ109" s="684"/>
      <c r="BK109" s="684"/>
      <c r="BL109" s="684"/>
      <c r="BM109" s="684"/>
      <c r="BN109" s="684"/>
      <c r="BO109" s="684"/>
      <c r="BP109" s="684"/>
      <c r="BQ109" s="684"/>
      <c r="BR109" s="684"/>
      <c r="BS109" s="684"/>
      <c r="BT109" s="684"/>
      <c r="BU109" s="684"/>
      <c r="BV109" s="684"/>
      <c r="BW109" s="684"/>
      <c r="BX109" s="684"/>
      <c r="BY109" s="684"/>
      <c r="BZ109" s="684"/>
      <c r="CA109" s="684"/>
      <c r="CB109" s="684"/>
      <c r="CC109" s="684"/>
      <c r="CD109" s="684"/>
      <c r="CE109" s="684"/>
      <c r="CF109" s="684"/>
      <c r="CG109" s="684"/>
      <c r="CH109" s="684"/>
      <c r="CI109" s="684"/>
      <c r="CJ109" s="684"/>
      <c r="CK109" s="684"/>
      <c r="CL109" s="684"/>
      <c r="CM109" s="684"/>
      <c r="CN109" s="684"/>
      <c r="CO109" s="684"/>
      <c r="CP109" s="684"/>
      <c r="CQ109" s="684"/>
      <c r="CR109" s="684"/>
      <c r="CS109" s="684"/>
      <c r="CT109" s="684"/>
      <c r="CU109" s="684"/>
      <c r="CV109" s="684"/>
      <c r="CW109" s="684"/>
      <c r="CX109" s="684"/>
      <c r="CY109" s="684"/>
      <c r="CZ109" s="684"/>
      <c r="DA109" s="684"/>
      <c r="DB109" s="684"/>
      <c r="DC109" s="684"/>
      <c r="DD109" s="684"/>
      <c r="DE109" s="684"/>
      <c r="DF109" s="684"/>
      <c r="DG109" s="684"/>
      <c r="DH109" s="684"/>
      <c r="DI109" s="684"/>
      <c r="DJ109" s="684"/>
      <c r="DK109" s="684"/>
      <c r="DL109" s="684"/>
      <c r="DM109" s="684"/>
      <c r="DN109" s="684"/>
      <c r="DO109" s="684"/>
      <c r="DP109" s="684"/>
    </row>
    <row r="110" spans="1:120" s="479" customFormat="1" ht="24.95" customHeight="1" x14ac:dyDescent="0.2">
      <c r="A110" s="679"/>
      <c r="B110" s="480"/>
      <c r="C110" s="1580"/>
      <c r="D110" s="1580"/>
      <c r="E110" s="1580"/>
      <c r="F110" s="1580"/>
      <c r="G110" s="1580"/>
      <c r="H110" s="968"/>
      <c r="I110" s="481"/>
      <c r="J110" s="482"/>
      <c r="K110" s="738"/>
      <c r="L110" s="742"/>
      <c r="M110" s="790"/>
      <c r="N110" s="794"/>
      <c r="O110" s="680"/>
      <c r="P110" s="680"/>
      <c r="Q110" s="798"/>
      <c r="R110" s="806"/>
      <c r="S110" s="680"/>
      <c r="T110" s="798"/>
      <c r="U110" s="680"/>
      <c r="V110" s="483"/>
      <c r="W110" s="868"/>
      <c r="X110" s="868"/>
      <c r="Y110" s="681"/>
      <c r="Z110" s="483"/>
      <c r="AA110" s="868"/>
      <c r="AB110" s="868"/>
      <c r="AC110" s="681"/>
      <c r="AD110" s="483"/>
      <c r="AE110" s="868"/>
      <c r="AF110" s="868"/>
      <c r="AG110" s="681"/>
      <c r="AH110" s="869"/>
      <c r="AI110" s="679"/>
      <c r="AJ110" s="871" t="s">
        <v>452</v>
      </c>
      <c r="AK110" s="679"/>
      <c r="AL110" s="679"/>
      <c r="AM110" s="679"/>
      <c r="AN110" s="679"/>
      <c r="AO110" s="679"/>
      <c r="AP110" s="679"/>
      <c r="AQ110" s="679"/>
      <c r="AR110" s="679"/>
      <c r="AS110" s="679"/>
      <c r="AT110" s="679"/>
      <c r="AU110" s="679"/>
      <c r="AV110" s="679"/>
      <c r="AW110" s="679"/>
      <c r="AX110" s="679"/>
      <c r="AY110" s="679"/>
      <c r="AZ110" s="679"/>
      <c r="BA110" s="679"/>
      <c r="BB110" s="679"/>
      <c r="BC110" s="679"/>
      <c r="BD110" s="679"/>
      <c r="BE110" s="679"/>
      <c r="BF110" s="679"/>
      <c r="BG110" s="679"/>
      <c r="BH110" s="679"/>
      <c r="BI110" s="679"/>
      <c r="BJ110" s="679"/>
      <c r="BK110" s="679"/>
      <c r="BL110" s="679"/>
      <c r="BM110" s="679"/>
      <c r="BN110" s="679"/>
      <c r="BO110" s="679"/>
      <c r="BP110" s="679"/>
      <c r="BQ110" s="679"/>
      <c r="BR110" s="679"/>
      <c r="BS110" s="679"/>
      <c r="BT110" s="679"/>
      <c r="BU110" s="679"/>
      <c r="BV110" s="679"/>
      <c r="BW110" s="679"/>
      <c r="BX110" s="679"/>
      <c r="BY110" s="679"/>
      <c r="BZ110" s="679"/>
      <c r="CA110" s="679"/>
      <c r="CB110" s="679"/>
      <c r="CC110" s="679"/>
      <c r="CD110" s="679"/>
      <c r="CE110" s="679"/>
      <c r="CF110" s="679"/>
      <c r="CG110" s="679"/>
      <c r="CH110" s="679"/>
      <c r="CI110" s="679"/>
      <c r="CJ110" s="679"/>
      <c r="CK110" s="679"/>
      <c r="CL110" s="679"/>
      <c r="CM110" s="679"/>
      <c r="CN110" s="679"/>
      <c r="CO110" s="679"/>
      <c r="CP110" s="679"/>
      <c r="CQ110" s="679"/>
      <c r="CR110" s="679"/>
      <c r="CS110" s="679"/>
      <c r="CT110" s="679"/>
      <c r="CU110" s="679"/>
      <c r="CV110" s="679"/>
      <c r="CW110" s="679"/>
      <c r="CX110" s="679"/>
      <c r="CY110" s="679"/>
      <c r="CZ110" s="679"/>
      <c r="DA110" s="679"/>
      <c r="DB110" s="679"/>
      <c r="DC110" s="679"/>
      <c r="DD110" s="679"/>
      <c r="DE110" s="679"/>
      <c r="DF110" s="679"/>
      <c r="DG110" s="679"/>
      <c r="DH110" s="679"/>
      <c r="DI110" s="679"/>
      <c r="DJ110" s="679"/>
      <c r="DK110" s="679"/>
      <c r="DL110" s="679"/>
      <c r="DM110" s="679"/>
      <c r="DN110" s="679"/>
      <c r="DO110" s="679"/>
      <c r="DP110" s="679"/>
    </row>
    <row r="111" spans="1:120" s="479" customFormat="1" ht="24.95" customHeight="1" x14ac:dyDescent="0.2">
      <c r="A111" s="679"/>
      <c r="B111" s="480"/>
      <c r="C111" s="1580"/>
      <c r="D111" s="1580"/>
      <c r="E111" s="1580"/>
      <c r="F111" s="1580"/>
      <c r="G111" s="1580"/>
      <c r="H111" s="968"/>
      <c r="I111" s="481"/>
      <c r="J111" s="482"/>
      <c r="K111" s="738"/>
      <c r="L111" s="742"/>
      <c r="M111" s="790"/>
      <c r="N111" s="794"/>
      <c r="O111" s="680"/>
      <c r="P111" s="680"/>
      <c r="Q111" s="798"/>
      <c r="R111" s="806"/>
      <c r="S111" s="680"/>
      <c r="T111" s="798"/>
      <c r="U111" s="680"/>
      <c r="V111" s="483"/>
      <c r="W111" s="868"/>
      <c r="X111" s="868"/>
      <c r="Y111" s="681"/>
      <c r="Z111" s="483"/>
      <c r="AA111" s="868"/>
      <c r="AB111" s="868"/>
      <c r="AC111" s="681"/>
      <c r="AD111" s="483"/>
      <c r="AE111" s="868"/>
      <c r="AF111" s="868"/>
      <c r="AG111" s="681"/>
      <c r="AH111" s="869"/>
      <c r="AI111" s="679"/>
      <c r="AJ111" s="871" t="s">
        <v>452</v>
      </c>
      <c r="AK111" s="679"/>
      <c r="AL111" s="679"/>
      <c r="AM111" s="679"/>
      <c r="AN111" s="679"/>
      <c r="AO111" s="679"/>
      <c r="AP111" s="679"/>
      <c r="AQ111" s="679"/>
      <c r="AR111" s="679"/>
      <c r="AS111" s="679"/>
      <c r="AT111" s="679"/>
      <c r="AU111" s="679"/>
      <c r="AV111" s="679"/>
      <c r="AW111" s="679"/>
      <c r="AX111" s="679"/>
      <c r="AY111" s="679"/>
      <c r="AZ111" s="679"/>
      <c r="BA111" s="679"/>
      <c r="BB111" s="679"/>
      <c r="BC111" s="679"/>
      <c r="BD111" s="679"/>
      <c r="BE111" s="679"/>
      <c r="BF111" s="679"/>
      <c r="BG111" s="679"/>
      <c r="BH111" s="679"/>
      <c r="BI111" s="679"/>
      <c r="BJ111" s="679"/>
      <c r="BK111" s="679"/>
      <c r="BL111" s="679"/>
      <c r="BM111" s="679"/>
      <c r="BN111" s="679"/>
      <c r="BO111" s="679"/>
      <c r="BP111" s="679"/>
      <c r="BQ111" s="679"/>
      <c r="BR111" s="679"/>
      <c r="BS111" s="679"/>
      <c r="BT111" s="679"/>
      <c r="BU111" s="679"/>
      <c r="BV111" s="679"/>
      <c r="BW111" s="679"/>
      <c r="BX111" s="679"/>
      <c r="BY111" s="679"/>
      <c r="BZ111" s="679"/>
      <c r="CA111" s="679"/>
      <c r="CB111" s="679"/>
      <c r="CC111" s="679"/>
      <c r="CD111" s="679"/>
      <c r="CE111" s="679"/>
      <c r="CF111" s="679"/>
      <c r="CG111" s="679"/>
      <c r="CH111" s="679"/>
      <c r="CI111" s="679"/>
      <c r="CJ111" s="679"/>
      <c r="CK111" s="679"/>
      <c r="CL111" s="679"/>
      <c r="CM111" s="679"/>
      <c r="CN111" s="679"/>
      <c r="CO111" s="679"/>
      <c r="CP111" s="679"/>
      <c r="CQ111" s="679"/>
      <c r="CR111" s="679"/>
      <c r="CS111" s="679"/>
      <c r="CT111" s="679"/>
      <c r="CU111" s="679"/>
      <c r="CV111" s="679"/>
      <c r="CW111" s="679"/>
      <c r="CX111" s="679"/>
      <c r="CY111" s="679"/>
      <c r="CZ111" s="679"/>
      <c r="DA111" s="679"/>
      <c r="DB111" s="679"/>
      <c r="DC111" s="679"/>
      <c r="DD111" s="679"/>
      <c r="DE111" s="679"/>
      <c r="DF111" s="679"/>
      <c r="DG111" s="679"/>
      <c r="DH111" s="679"/>
      <c r="DI111" s="679"/>
      <c r="DJ111" s="679"/>
      <c r="DK111" s="679"/>
      <c r="DL111" s="679"/>
      <c r="DM111" s="679"/>
      <c r="DN111" s="679"/>
      <c r="DO111" s="679"/>
      <c r="DP111" s="679"/>
    </row>
    <row r="112" spans="1:120" s="479" customFormat="1" ht="24.95" customHeight="1" x14ac:dyDescent="0.2">
      <c r="A112" s="679"/>
      <c r="B112" s="480"/>
      <c r="C112" s="1580"/>
      <c r="D112" s="1580"/>
      <c r="E112" s="1580"/>
      <c r="F112" s="1580"/>
      <c r="G112" s="1580"/>
      <c r="H112" s="968"/>
      <c r="I112" s="481"/>
      <c r="J112" s="482"/>
      <c r="K112" s="738"/>
      <c r="L112" s="742"/>
      <c r="M112" s="790"/>
      <c r="N112" s="794"/>
      <c r="O112" s="680"/>
      <c r="P112" s="680"/>
      <c r="Q112" s="798"/>
      <c r="R112" s="806"/>
      <c r="S112" s="680"/>
      <c r="T112" s="798"/>
      <c r="U112" s="680"/>
      <c r="V112" s="483"/>
      <c r="W112" s="868"/>
      <c r="X112" s="868"/>
      <c r="Y112" s="681"/>
      <c r="Z112" s="483"/>
      <c r="AA112" s="868"/>
      <c r="AB112" s="868"/>
      <c r="AC112" s="681"/>
      <c r="AD112" s="483"/>
      <c r="AE112" s="868"/>
      <c r="AF112" s="868"/>
      <c r="AG112" s="681"/>
      <c r="AH112" s="869"/>
      <c r="AI112" s="679"/>
      <c r="AJ112" s="871" t="s">
        <v>452</v>
      </c>
      <c r="AK112" s="679"/>
      <c r="AL112" s="679"/>
      <c r="AM112" s="679"/>
      <c r="AN112" s="679"/>
      <c r="AO112" s="679"/>
      <c r="AP112" s="679"/>
      <c r="AQ112" s="679"/>
      <c r="AR112" s="679"/>
      <c r="AS112" s="679"/>
      <c r="AT112" s="679"/>
      <c r="AU112" s="679"/>
      <c r="AV112" s="679"/>
      <c r="AW112" s="679"/>
      <c r="AX112" s="679"/>
      <c r="AY112" s="679"/>
      <c r="AZ112" s="679"/>
      <c r="BA112" s="679"/>
      <c r="BB112" s="679"/>
      <c r="BC112" s="679"/>
      <c r="BD112" s="679"/>
      <c r="BE112" s="679"/>
      <c r="BF112" s="679"/>
      <c r="BG112" s="679"/>
      <c r="BH112" s="679"/>
      <c r="BI112" s="679"/>
      <c r="BJ112" s="679"/>
      <c r="BK112" s="679"/>
      <c r="BL112" s="679"/>
      <c r="BM112" s="679"/>
      <c r="BN112" s="679"/>
      <c r="BO112" s="679"/>
      <c r="BP112" s="679"/>
      <c r="BQ112" s="679"/>
      <c r="BR112" s="679"/>
      <c r="BS112" s="679"/>
      <c r="BT112" s="679"/>
      <c r="BU112" s="679"/>
      <c r="BV112" s="679"/>
      <c r="BW112" s="679"/>
      <c r="BX112" s="679"/>
      <c r="BY112" s="679"/>
      <c r="BZ112" s="679"/>
      <c r="CA112" s="679"/>
      <c r="CB112" s="679"/>
      <c r="CC112" s="679"/>
      <c r="CD112" s="679"/>
      <c r="CE112" s="679"/>
      <c r="CF112" s="679"/>
      <c r="CG112" s="679"/>
      <c r="CH112" s="679"/>
      <c r="CI112" s="679"/>
      <c r="CJ112" s="679"/>
      <c r="CK112" s="679"/>
      <c r="CL112" s="679"/>
      <c r="CM112" s="679"/>
      <c r="CN112" s="679"/>
      <c r="CO112" s="679"/>
      <c r="CP112" s="679"/>
      <c r="CQ112" s="679"/>
      <c r="CR112" s="679"/>
      <c r="CS112" s="679"/>
      <c r="CT112" s="679"/>
      <c r="CU112" s="679"/>
      <c r="CV112" s="679"/>
      <c r="CW112" s="679"/>
      <c r="CX112" s="679"/>
      <c r="CY112" s="679"/>
      <c r="CZ112" s="679"/>
      <c r="DA112" s="679"/>
      <c r="DB112" s="679"/>
      <c r="DC112" s="679"/>
      <c r="DD112" s="679"/>
      <c r="DE112" s="679"/>
      <c r="DF112" s="679"/>
      <c r="DG112" s="679"/>
      <c r="DH112" s="679"/>
      <c r="DI112" s="679"/>
      <c r="DJ112" s="679"/>
      <c r="DK112" s="679"/>
      <c r="DL112" s="679"/>
      <c r="DM112" s="679"/>
      <c r="DN112" s="679"/>
      <c r="DO112" s="679"/>
      <c r="DP112" s="679"/>
    </row>
    <row r="113" spans="1:120" s="479" customFormat="1" ht="24.95" customHeight="1" x14ac:dyDescent="0.2">
      <c r="A113" s="679"/>
      <c r="B113" s="480"/>
      <c r="C113" s="1580"/>
      <c r="D113" s="1580"/>
      <c r="E113" s="1580"/>
      <c r="F113" s="1580"/>
      <c r="G113" s="1580"/>
      <c r="H113" s="968"/>
      <c r="I113" s="481"/>
      <c r="J113" s="482"/>
      <c r="K113" s="738"/>
      <c r="L113" s="742"/>
      <c r="M113" s="790"/>
      <c r="N113" s="794"/>
      <c r="O113" s="680"/>
      <c r="P113" s="680"/>
      <c r="Q113" s="798"/>
      <c r="R113" s="806"/>
      <c r="S113" s="680"/>
      <c r="T113" s="798"/>
      <c r="U113" s="680"/>
      <c r="V113" s="483"/>
      <c r="W113" s="868"/>
      <c r="X113" s="868"/>
      <c r="Y113" s="681"/>
      <c r="Z113" s="483"/>
      <c r="AA113" s="868"/>
      <c r="AB113" s="868"/>
      <c r="AC113" s="681"/>
      <c r="AD113" s="483"/>
      <c r="AE113" s="868"/>
      <c r="AF113" s="868"/>
      <c r="AG113" s="681"/>
      <c r="AH113" s="869"/>
      <c r="AI113" s="679"/>
      <c r="AJ113" s="871" t="s">
        <v>452</v>
      </c>
      <c r="AK113" s="679"/>
      <c r="AL113" s="679"/>
      <c r="AM113" s="679"/>
      <c r="AN113" s="679"/>
      <c r="AO113" s="679"/>
      <c r="AP113" s="679"/>
      <c r="AQ113" s="679"/>
      <c r="AR113" s="679"/>
      <c r="AS113" s="679"/>
      <c r="AT113" s="679"/>
      <c r="AU113" s="679"/>
      <c r="AV113" s="679"/>
      <c r="AW113" s="679"/>
      <c r="AX113" s="679"/>
      <c r="AY113" s="679"/>
      <c r="AZ113" s="679"/>
      <c r="BA113" s="679"/>
      <c r="BB113" s="679"/>
      <c r="BC113" s="679"/>
      <c r="BD113" s="679"/>
      <c r="BE113" s="679"/>
      <c r="BF113" s="679"/>
      <c r="BG113" s="679"/>
      <c r="BH113" s="679"/>
      <c r="BI113" s="679"/>
      <c r="BJ113" s="679"/>
      <c r="BK113" s="679"/>
      <c r="BL113" s="679"/>
      <c r="BM113" s="679"/>
      <c r="BN113" s="679"/>
      <c r="BO113" s="679"/>
      <c r="BP113" s="679"/>
      <c r="BQ113" s="679"/>
      <c r="BR113" s="679"/>
      <c r="BS113" s="679"/>
      <c r="BT113" s="679"/>
      <c r="BU113" s="679"/>
      <c r="BV113" s="679"/>
      <c r="BW113" s="679"/>
      <c r="BX113" s="679"/>
      <c r="BY113" s="679"/>
      <c r="BZ113" s="679"/>
      <c r="CA113" s="679"/>
      <c r="CB113" s="679"/>
      <c r="CC113" s="679"/>
      <c r="CD113" s="679"/>
      <c r="CE113" s="679"/>
      <c r="CF113" s="679"/>
      <c r="CG113" s="679"/>
      <c r="CH113" s="679"/>
      <c r="CI113" s="679"/>
      <c r="CJ113" s="679"/>
      <c r="CK113" s="679"/>
      <c r="CL113" s="679"/>
      <c r="CM113" s="679"/>
      <c r="CN113" s="679"/>
      <c r="CO113" s="679"/>
      <c r="CP113" s="679"/>
      <c r="CQ113" s="679"/>
      <c r="CR113" s="679"/>
      <c r="CS113" s="679"/>
      <c r="CT113" s="679"/>
      <c r="CU113" s="679"/>
      <c r="CV113" s="679"/>
      <c r="CW113" s="679"/>
      <c r="CX113" s="679"/>
      <c r="CY113" s="679"/>
      <c r="CZ113" s="679"/>
      <c r="DA113" s="679"/>
      <c r="DB113" s="679"/>
      <c r="DC113" s="679"/>
      <c r="DD113" s="679"/>
      <c r="DE113" s="679"/>
      <c r="DF113" s="679"/>
      <c r="DG113" s="679"/>
      <c r="DH113" s="679"/>
      <c r="DI113" s="679"/>
      <c r="DJ113" s="679"/>
      <c r="DK113" s="679"/>
      <c r="DL113" s="679"/>
      <c r="DM113" s="679"/>
      <c r="DN113" s="679"/>
      <c r="DO113" s="679"/>
      <c r="DP113" s="679"/>
    </row>
    <row r="114" spans="1:120" s="479" customFormat="1" ht="24.95" customHeight="1" x14ac:dyDescent="0.2">
      <c r="A114" s="679"/>
      <c r="B114" s="480"/>
      <c r="C114" s="1580"/>
      <c r="D114" s="1580"/>
      <c r="E114" s="1580"/>
      <c r="F114" s="1580"/>
      <c r="G114" s="1580"/>
      <c r="H114" s="968"/>
      <c r="I114" s="481"/>
      <c r="J114" s="482"/>
      <c r="K114" s="738"/>
      <c r="L114" s="742"/>
      <c r="M114" s="790"/>
      <c r="N114" s="794"/>
      <c r="O114" s="680"/>
      <c r="P114" s="680"/>
      <c r="Q114" s="798"/>
      <c r="R114" s="806"/>
      <c r="S114" s="680"/>
      <c r="T114" s="798"/>
      <c r="U114" s="680"/>
      <c r="V114" s="483"/>
      <c r="W114" s="868"/>
      <c r="X114" s="868"/>
      <c r="Y114" s="681"/>
      <c r="Z114" s="483"/>
      <c r="AA114" s="868"/>
      <c r="AB114" s="868"/>
      <c r="AC114" s="681"/>
      <c r="AD114" s="483"/>
      <c r="AE114" s="868"/>
      <c r="AF114" s="868"/>
      <c r="AG114" s="681"/>
      <c r="AH114" s="869"/>
      <c r="AI114" s="679"/>
      <c r="AJ114" s="871" t="s">
        <v>452</v>
      </c>
      <c r="AK114" s="679"/>
      <c r="AL114" s="679"/>
      <c r="AM114" s="679"/>
      <c r="AN114" s="679"/>
      <c r="AO114" s="679"/>
      <c r="AP114" s="679"/>
      <c r="AQ114" s="679"/>
      <c r="AR114" s="679"/>
      <c r="AS114" s="679"/>
      <c r="AT114" s="679"/>
      <c r="AU114" s="679"/>
      <c r="AV114" s="679"/>
      <c r="AW114" s="679"/>
      <c r="AX114" s="679"/>
      <c r="AY114" s="679"/>
      <c r="AZ114" s="679"/>
      <c r="BA114" s="679"/>
      <c r="BB114" s="679"/>
      <c r="BC114" s="679"/>
      <c r="BD114" s="679"/>
      <c r="BE114" s="679"/>
      <c r="BF114" s="679"/>
      <c r="BG114" s="679"/>
      <c r="BH114" s="679"/>
      <c r="BI114" s="679"/>
      <c r="BJ114" s="679"/>
      <c r="BK114" s="679"/>
      <c r="BL114" s="679"/>
      <c r="BM114" s="679"/>
      <c r="BN114" s="679"/>
      <c r="BO114" s="679"/>
      <c r="BP114" s="679"/>
      <c r="BQ114" s="679"/>
      <c r="BR114" s="679"/>
      <c r="BS114" s="679"/>
      <c r="BT114" s="679"/>
      <c r="BU114" s="679"/>
      <c r="BV114" s="679"/>
      <c r="BW114" s="679"/>
      <c r="BX114" s="679"/>
      <c r="BY114" s="679"/>
      <c r="BZ114" s="679"/>
      <c r="CA114" s="679"/>
      <c r="CB114" s="679"/>
      <c r="CC114" s="679"/>
      <c r="CD114" s="679"/>
      <c r="CE114" s="679"/>
      <c r="CF114" s="679"/>
      <c r="CG114" s="679"/>
      <c r="CH114" s="679"/>
      <c r="CI114" s="679"/>
      <c r="CJ114" s="679"/>
      <c r="CK114" s="679"/>
      <c r="CL114" s="679"/>
      <c r="CM114" s="679"/>
      <c r="CN114" s="679"/>
      <c r="CO114" s="679"/>
      <c r="CP114" s="679"/>
      <c r="CQ114" s="679"/>
      <c r="CR114" s="679"/>
      <c r="CS114" s="679"/>
      <c r="CT114" s="679"/>
      <c r="CU114" s="679"/>
      <c r="CV114" s="679"/>
      <c r="CW114" s="679"/>
      <c r="CX114" s="679"/>
      <c r="CY114" s="679"/>
      <c r="CZ114" s="679"/>
      <c r="DA114" s="679"/>
      <c r="DB114" s="679"/>
      <c r="DC114" s="679"/>
      <c r="DD114" s="679"/>
      <c r="DE114" s="679"/>
      <c r="DF114" s="679"/>
      <c r="DG114" s="679"/>
      <c r="DH114" s="679"/>
      <c r="DI114" s="679"/>
      <c r="DJ114" s="679"/>
      <c r="DK114" s="679"/>
      <c r="DL114" s="679"/>
      <c r="DM114" s="679"/>
      <c r="DN114" s="679"/>
      <c r="DO114" s="679"/>
      <c r="DP114" s="679"/>
    </row>
    <row r="115" spans="1:120" s="479" customFormat="1" ht="17.25" customHeight="1" x14ac:dyDescent="0.2">
      <c r="A115" s="679"/>
      <c r="B115" s="1609" t="s">
        <v>635</v>
      </c>
      <c r="C115" s="1610"/>
      <c r="D115" s="1610"/>
      <c r="E115" s="1610"/>
      <c r="F115" s="1610"/>
      <c r="G115" s="1610"/>
      <c r="H115" s="1610"/>
      <c r="I115" s="1610"/>
      <c r="J115" s="1610"/>
      <c r="K115" s="1611"/>
      <c r="L115" s="743"/>
      <c r="M115" s="791"/>
      <c r="N115" s="795"/>
      <c r="O115" s="682"/>
      <c r="P115" s="682"/>
      <c r="Q115" s="485">
        <f>Q109-SUM(Q110:Q114)</f>
        <v>0</v>
      </c>
      <c r="R115" s="807"/>
      <c r="S115" s="682"/>
      <c r="T115" s="485">
        <f>T109-SUM(T110:T114)</f>
        <v>0</v>
      </c>
      <c r="U115" s="682"/>
      <c r="V115" s="485">
        <f>V109-SUM(V110:V114)</f>
        <v>0</v>
      </c>
      <c r="W115" s="485">
        <f>W109-SUM(W110:W114)</f>
        <v>0</v>
      </c>
      <c r="X115" s="485">
        <f>X109-SUM(X110:X114)</f>
        <v>0</v>
      </c>
      <c r="Y115" s="681"/>
      <c r="Z115" s="485">
        <f>Z109-SUM(Z110:Z114)</f>
        <v>0</v>
      </c>
      <c r="AA115" s="485">
        <f>AA109-SUM(AA110:AA114)</f>
        <v>0</v>
      </c>
      <c r="AB115" s="485">
        <f>AB109-SUM(AB110:AB114)</f>
        <v>0</v>
      </c>
      <c r="AC115" s="681"/>
      <c r="AD115" s="485">
        <f>AD109-SUM(AD110:AD114)</f>
        <v>0</v>
      </c>
      <c r="AE115" s="485">
        <f>AE109-SUM(AE110:AE114)</f>
        <v>0</v>
      </c>
      <c r="AF115" s="485">
        <f>AF109-SUM(AF110:AF114)</f>
        <v>0</v>
      </c>
      <c r="AG115" s="681"/>
      <c r="AH115" s="487"/>
      <c r="AI115" s="679"/>
      <c r="AJ115" s="487"/>
      <c r="AK115" s="679"/>
      <c r="AL115" s="679"/>
      <c r="AM115" s="679"/>
      <c r="AN115" s="679"/>
      <c r="AO115" s="679"/>
      <c r="AP115" s="679"/>
      <c r="AQ115" s="679"/>
      <c r="AR115" s="679"/>
      <c r="AS115" s="679"/>
      <c r="AT115" s="679"/>
      <c r="AU115" s="679"/>
      <c r="AV115" s="679"/>
      <c r="AW115" s="679"/>
      <c r="AX115" s="679"/>
      <c r="AY115" s="679"/>
      <c r="AZ115" s="679"/>
      <c r="BA115" s="679"/>
      <c r="BB115" s="679"/>
      <c r="BC115" s="679"/>
      <c r="BD115" s="679"/>
      <c r="BE115" s="679"/>
      <c r="BF115" s="679"/>
      <c r="BG115" s="679"/>
      <c r="BH115" s="679"/>
      <c r="BI115" s="679"/>
      <c r="BJ115" s="679"/>
      <c r="BK115" s="679"/>
      <c r="BL115" s="679"/>
      <c r="BM115" s="679"/>
      <c r="BN115" s="679"/>
      <c r="BO115" s="679"/>
      <c r="BP115" s="679"/>
      <c r="BQ115" s="679"/>
      <c r="BR115" s="679"/>
      <c r="BS115" s="679"/>
      <c r="BT115" s="679"/>
      <c r="BU115" s="679"/>
      <c r="BV115" s="679"/>
      <c r="BW115" s="679"/>
      <c r="BX115" s="679"/>
      <c r="BY115" s="679"/>
      <c r="BZ115" s="679"/>
      <c r="CA115" s="679"/>
      <c r="CB115" s="679"/>
      <c r="CC115" s="679"/>
      <c r="CD115" s="679"/>
      <c r="CE115" s="679"/>
      <c r="CF115" s="679"/>
      <c r="CG115" s="679"/>
      <c r="CH115" s="679"/>
      <c r="CI115" s="679"/>
      <c r="CJ115" s="679"/>
      <c r="CK115" s="679"/>
      <c r="CL115" s="679"/>
      <c r="CM115" s="679"/>
      <c r="CN115" s="679"/>
      <c r="CO115" s="679"/>
      <c r="CP115" s="679"/>
      <c r="CQ115" s="679"/>
      <c r="CR115" s="679"/>
      <c r="CS115" s="679"/>
      <c r="CT115" s="679"/>
      <c r="CU115" s="679"/>
      <c r="CV115" s="679"/>
      <c r="CW115" s="679"/>
      <c r="CX115" s="679"/>
      <c r="CY115" s="679"/>
      <c r="CZ115" s="679"/>
      <c r="DA115" s="679"/>
      <c r="DB115" s="679"/>
      <c r="DC115" s="679"/>
      <c r="DD115" s="679"/>
      <c r="DE115" s="679"/>
      <c r="DF115" s="679"/>
      <c r="DG115" s="679"/>
      <c r="DH115" s="679"/>
      <c r="DI115" s="679"/>
      <c r="DJ115" s="679"/>
      <c r="DK115" s="679"/>
      <c r="DL115" s="679"/>
      <c r="DM115" s="679"/>
      <c r="DN115" s="679"/>
      <c r="DO115" s="679"/>
      <c r="DP115" s="679"/>
    </row>
    <row r="116" spans="1:120" s="476" customFormat="1" ht="17.25" customHeight="1" x14ac:dyDescent="0.2">
      <c r="A116" s="440"/>
      <c r="B116" s="1615" t="s">
        <v>534</v>
      </c>
      <c r="C116" s="1615"/>
      <c r="D116" s="1615"/>
      <c r="E116" s="1615"/>
      <c r="F116" s="1615"/>
      <c r="G116" s="1615"/>
      <c r="H116" s="1615"/>
      <c r="I116" s="1615"/>
      <c r="J116" s="1615"/>
      <c r="K116" s="1616"/>
      <c r="L116" s="744"/>
      <c r="M116" s="792"/>
      <c r="N116" s="796"/>
      <c r="O116" s="685"/>
      <c r="P116" s="685"/>
      <c r="Q116" s="491">
        <f>SUM(Q53,Q60,Q67,Q74,Q81,Q88,Q95,Q102,Q109)</f>
        <v>0</v>
      </c>
      <c r="R116" s="808"/>
      <c r="S116" s="685"/>
      <c r="T116" s="491">
        <f>SUM(T53,T60,T67,T74,T81,T88,T95,T102,T109)</f>
        <v>0</v>
      </c>
      <c r="U116" s="685"/>
      <c r="V116" s="491">
        <f>SUM(V53,V60,V67,V74,V81,V88,V95,V102,V109)</f>
        <v>0</v>
      </c>
      <c r="W116" s="491">
        <f>SUM(W53,W60,W67,W74,W81,W88,W95,W102,W109)</f>
        <v>0</v>
      </c>
      <c r="X116" s="491">
        <f>SUM(X53,X60,X67,X74,X81,X88,X95,X102,X109)</f>
        <v>0</v>
      </c>
      <c r="Y116" s="402"/>
      <c r="Z116" s="491">
        <f>SUM(Z53,Z60,Z67,Z74,Z81,Z88,Z95,Z102,Z109)</f>
        <v>0</v>
      </c>
      <c r="AA116" s="491">
        <f>SUM(AA53,AA60,AA67,AA74,AA81,AA88,AA95,AA102,AA109)</f>
        <v>0</v>
      </c>
      <c r="AB116" s="491">
        <f>SUM(AB53,AB60,AB67,AB74,AB81,AB88,AB95,AB102,AB109)</f>
        <v>0</v>
      </c>
      <c r="AC116" s="402"/>
      <c r="AD116" s="491">
        <f>SUM(AD53,AD60,AD67,AD74,AD81,AD88,AD95,AD102,AD109)</f>
        <v>0</v>
      </c>
      <c r="AE116" s="491">
        <f>SUM(AE53,AE60,AE67,AE74,AE81,AE88,AE95,AE102,AE109)</f>
        <v>0</v>
      </c>
      <c r="AF116" s="491">
        <f>SUM(AF53,AF60,AF67,AF74,AF81,AF88,AF95,AF102,AF109)</f>
        <v>0</v>
      </c>
      <c r="AG116" s="402"/>
      <c r="AH116" s="492"/>
      <c r="AI116" s="440"/>
      <c r="AJ116" s="492"/>
      <c r="AK116" s="440"/>
      <c r="AL116" s="440"/>
      <c r="AM116" s="440"/>
      <c r="AN116" s="440"/>
      <c r="AO116" s="440"/>
      <c r="AP116" s="440"/>
      <c r="AQ116" s="440"/>
      <c r="AR116" s="440"/>
      <c r="AS116" s="440"/>
      <c r="AT116" s="440"/>
      <c r="AU116" s="440"/>
      <c r="AV116" s="440"/>
      <c r="AW116" s="440"/>
      <c r="AX116" s="440"/>
      <c r="AY116" s="440"/>
      <c r="AZ116" s="440"/>
      <c r="BA116" s="440"/>
      <c r="BB116" s="440"/>
      <c r="BC116" s="440"/>
      <c r="BD116" s="440"/>
      <c r="BE116" s="440"/>
      <c r="BF116" s="440"/>
      <c r="BG116" s="440"/>
      <c r="BH116" s="440"/>
      <c r="BI116" s="440"/>
      <c r="BJ116" s="440"/>
      <c r="BK116" s="440"/>
      <c r="BL116" s="440"/>
      <c r="BM116" s="440"/>
      <c r="BN116" s="440"/>
      <c r="BO116" s="440"/>
      <c r="BP116" s="440"/>
      <c r="BQ116" s="440"/>
      <c r="BR116" s="440"/>
      <c r="BS116" s="440"/>
      <c r="BT116" s="440"/>
      <c r="BU116" s="440"/>
      <c r="BV116" s="440"/>
      <c r="BW116" s="440"/>
      <c r="BX116" s="440"/>
      <c r="BY116" s="440"/>
      <c r="BZ116" s="440"/>
      <c r="CA116" s="440"/>
      <c r="CB116" s="440"/>
      <c r="CC116" s="440"/>
      <c r="CD116" s="440"/>
      <c r="CE116" s="440"/>
      <c r="CF116" s="440"/>
      <c r="CG116" s="440"/>
      <c r="CH116" s="440"/>
      <c r="CI116" s="440"/>
      <c r="CJ116" s="440"/>
      <c r="CK116" s="440"/>
      <c r="CL116" s="440"/>
      <c r="CM116" s="440"/>
      <c r="CN116" s="440"/>
      <c r="CO116" s="440"/>
      <c r="CP116" s="440"/>
      <c r="CQ116" s="440"/>
      <c r="CR116" s="440"/>
      <c r="CS116" s="440"/>
      <c r="CT116" s="440"/>
      <c r="CU116" s="440"/>
      <c r="CV116" s="440"/>
      <c r="CW116" s="440"/>
      <c r="CX116" s="440"/>
      <c r="CY116" s="440"/>
      <c r="CZ116" s="440"/>
      <c r="DA116" s="440"/>
      <c r="DB116" s="440"/>
      <c r="DC116" s="440"/>
      <c r="DD116" s="440"/>
      <c r="DE116" s="440"/>
      <c r="DF116" s="440"/>
      <c r="DG116" s="440"/>
      <c r="DH116" s="440"/>
      <c r="DI116" s="440"/>
      <c r="DJ116" s="440"/>
      <c r="DK116" s="440"/>
      <c r="DL116" s="440"/>
      <c r="DM116" s="440"/>
      <c r="DN116" s="440"/>
      <c r="DO116" s="440"/>
      <c r="DP116" s="440"/>
    </row>
    <row r="117" spans="1:120" s="264" customFormat="1" ht="17.25" customHeight="1" thickBot="1" x14ac:dyDescent="0.25">
      <c r="A117" s="426"/>
      <c r="B117" s="426"/>
      <c r="C117" s="426"/>
      <c r="D117" s="426"/>
      <c r="E117" s="426"/>
      <c r="F117" s="426"/>
      <c r="G117" s="426"/>
      <c r="H117" s="426"/>
      <c r="I117" s="426"/>
      <c r="J117" s="426"/>
      <c r="K117" s="426"/>
      <c r="L117" s="426"/>
      <c r="M117" s="747"/>
      <c r="N117" s="748"/>
      <c r="O117" s="748"/>
      <c r="P117" s="748"/>
      <c r="Q117" s="748"/>
      <c r="R117" s="749"/>
      <c r="S117" s="426"/>
      <c r="T117" s="426"/>
      <c r="U117" s="426"/>
      <c r="V117" s="426"/>
      <c r="W117" s="426"/>
      <c r="X117" s="426"/>
      <c r="Y117" s="426"/>
      <c r="Z117" s="426"/>
      <c r="AA117" s="426"/>
      <c r="AB117" s="426"/>
      <c r="AC117" s="426"/>
      <c r="AD117" s="426"/>
      <c r="AE117" s="426"/>
      <c r="AF117" s="426"/>
      <c r="AG117" s="426"/>
      <c r="AH117" s="456"/>
      <c r="AI117" s="426"/>
      <c r="AJ117" s="456"/>
    </row>
    <row r="118" spans="1:120" s="264" customFormat="1" ht="17.25" customHeight="1" x14ac:dyDescent="0.2">
      <c r="A118" s="426"/>
      <c r="C118" s="426"/>
      <c r="D118" s="426"/>
      <c r="E118" s="426"/>
      <c r="F118" s="426"/>
      <c r="G118" s="426"/>
      <c r="H118" s="426"/>
      <c r="I118" s="426"/>
      <c r="J118" s="426"/>
      <c r="K118" s="426"/>
      <c r="L118" s="426"/>
      <c r="M118" s="426"/>
      <c r="N118" s="426"/>
      <c r="O118" s="426"/>
      <c r="P118" s="426"/>
      <c r="Q118" s="426"/>
      <c r="R118" s="426"/>
      <c r="S118" s="426"/>
      <c r="T118" s="426"/>
      <c r="U118" s="426"/>
      <c r="V118" s="426"/>
      <c r="W118" s="426"/>
      <c r="X118" s="426"/>
      <c r="Y118" s="426"/>
      <c r="Z118" s="426"/>
      <c r="AA118" s="426"/>
      <c r="AB118" s="426"/>
      <c r="AC118" s="426"/>
      <c r="AD118" s="426"/>
      <c r="AE118" s="426"/>
      <c r="AF118" s="426"/>
      <c r="AG118" s="426"/>
      <c r="AH118" s="456"/>
      <c r="AI118" s="426"/>
    </row>
    <row r="119" spans="1:120" s="264" customFormat="1" ht="17.25" customHeight="1" x14ac:dyDescent="0.2">
      <c r="AH119" s="686"/>
    </row>
    <row r="120" spans="1:120" s="264" customFormat="1" ht="17.25" customHeight="1" x14ac:dyDescent="0.2">
      <c r="AH120" s="686"/>
    </row>
    <row r="121" spans="1:120" s="226" customFormat="1" ht="24.75" customHeight="1" x14ac:dyDescent="0.2">
      <c r="A121" s="332"/>
      <c r="B121" s="332"/>
      <c r="C121" s="332"/>
      <c r="D121" s="332"/>
      <c r="E121" s="332"/>
      <c r="F121" s="332"/>
      <c r="G121" s="332"/>
      <c r="H121" s="332"/>
      <c r="I121" s="332"/>
      <c r="J121" s="332"/>
      <c r="K121" s="332"/>
      <c r="L121" s="332"/>
      <c r="M121" s="332"/>
      <c r="N121" s="332"/>
      <c r="O121" s="332"/>
      <c r="P121" s="332"/>
      <c r="Q121" s="1000"/>
      <c r="R121" s="1149"/>
      <c r="S121" s="998"/>
      <c r="T121" s="1148"/>
      <c r="U121" s="999"/>
      <c r="V121" s="225"/>
      <c r="W121" s="225"/>
      <c r="X121" s="225"/>
      <c r="AK121" s="1000"/>
      <c r="AL121" s="1192" t="s">
        <v>1073</v>
      </c>
      <c r="AM121" s="1192" t="s">
        <v>1077</v>
      </c>
      <c r="AN121" s="1148"/>
      <c r="AO121" s="999"/>
    </row>
  </sheetData>
  <sheetProtection password="DDBE" sheet="1" objects="1" scenarios="1" formatCells="0" formatRows="0" insertColumns="0" insertRows="0" insertHyperlinks="0" deleteRows="0" sort="0" autoFilter="0"/>
  <dataConsolidate/>
  <mergeCells count="181">
    <mergeCell ref="AJ1:AL1"/>
    <mergeCell ref="C113:E113"/>
    <mergeCell ref="F113:G113"/>
    <mergeCell ref="C114:E114"/>
    <mergeCell ref="F114:G114"/>
    <mergeCell ref="B115:K115"/>
    <mergeCell ref="B116:K116"/>
    <mergeCell ref="C110:E110"/>
    <mergeCell ref="F110:G110"/>
    <mergeCell ref="C111:E111"/>
    <mergeCell ref="F111:G111"/>
    <mergeCell ref="C112:E112"/>
    <mergeCell ref="F112:G112"/>
    <mergeCell ref="C106:E106"/>
    <mergeCell ref="F106:G106"/>
    <mergeCell ref="C107:E107"/>
    <mergeCell ref="F107:G107"/>
    <mergeCell ref="B108:K108"/>
    <mergeCell ref="B109:K109"/>
    <mergeCell ref="C103:E103"/>
    <mergeCell ref="F103:G103"/>
    <mergeCell ref="C104:E104"/>
    <mergeCell ref="F104:G104"/>
    <mergeCell ref="C105:E105"/>
    <mergeCell ref="F105:G105"/>
    <mergeCell ref="C99:E99"/>
    <mergeCell ref="F99:G99"/>
    <mergeCell ref="C100:E100"/>
    <mergeCell ref="F100:G100"/>
    <mergeCell ref="B101:K101"/>
    <mergeCell ref="B102:K102"/>
    <mergeCell ref="C96:E96"/>
    <mergeCell ref="F96:G96"/>
    <mergeCell ref="C97:E97"/>
    <mergeCell ref="F97:G97"/>
    <mergeCell ref="C98:E98"/>
    <mergeCell ref="F98:G98"/>
    <mergeCell ref="C92:E92"/>
    <mergeCell ref="F92:G92"/>
    <mergeCell ref="C93:E93"/>
    <mergeCell ref="F93:G93"/>
    <mergeCell ref="B94:K94"/>
    <mergeCell ref="B95:K95"/>
    <mergeCell ref="C89:E89"/>
    <mergeCell ref="F89:G89"/>
    <mergeCell ref="C90:E90"/>
    <mergeCell ref="F90:G90"/>
    <mergeCell ref="C91:E91"/>
    <mergeCell ref="F91:G91"/>
    <mergeCell ref="C85:E85"/>
    <mergeCell ref="F85:G85"/>
    <mergeCell ref="C86:E86"/>
    <mergeCell ref="F86:G86"/>
    <mergeCell ref="B87:K87"/>
    <mergeCell ref="B88:K88"/>
    <mergeCell ref="C82:E82"/>
    <mergeCell ref="F82:G82"/>
    <mergeCell ref="C83:E83"/>
    <mergeCell ref="F83:G83"/>
    <mergeCell ref="C84:E84"/>
    <mergeCell ref="F84:G84"/>
    <mergeCell ref="C78:E78"/>
    <mergeCell ref="F78:G78"/>
    <mergeCell ref="C79:E79"/>
    <mergeCell ref="F79:G79"/>
    <mergeCell ref="B80:K80"/>
    <mergeCell ref="B81:K81"/>
    <mergeCell ref="C75:E75"/>
    <mergeCell ref="F75:G75"/>
    <mergeCell ref="C76:E76"/>
    <mergeCell ref="F76:G76"/>
    <mergeCell ref="C77:E77"/>
    <mergeCell ref="F77:G77"/>
    <mergeCell ref="C71:E71"/>
    <mergeCell ref="F71:G71"/>
    <mergeCell ref="C72:E72"/>
    <mergeCell ref="F72:G72"/>
    <mergeCell ref="B73:K73"/>
    <mergeCell ref="B74:K74"/>
    <mergeCell ref="C68:E68"/>
    <mergeCell ref="F68:G68"/>
    <mergeCell ref="C69:E69"/>
    <mergeCell ref="F69:G69"/>
    <mergeCell ref="C70:E70"/>
    <mergeCell ref="F70:G70"/>
    <mergeCell ref="C64:E64"/>
    <mergeCell ref="F64:G64"/>
    <mergeCell ref="C65:E65"/>
    <mergeCell ref="F65:G65"/>
    <mergeCell ref="B66:K66"/>
    <mergeCell ref="B67:K67"/>
    <mergeCell ref="C61:E61"/>
    <mergeCell ref="F61:G61"/>
    <mergeCell ref="C62:E62"/>
    <mergeCell ref="F62:G62"/>
    <mergeCell ref="C63:E63"/>
    <mergeCell ref="F63:G63"/>
    <mergeCell ref="F50:G52"/>
    <mergeCell ref="H50:H52"/>
    <mergeCell ref="I50:I52"/>
    <mergeCell ref="AD49:AF49"/>
    <mergeCell ref="C58:E58"/>
    <mergeCell ref="F58:G58"/>
    <mergeCell ref="B59:K59"/>
    <mergeCell ref="B60:K60"/>
    <mergeCell ref="C54:E54"/>
    <mergeCell ref="F54:G54"/>
    <mergeCell ref="C55:E55"/>
    <mergeCell ref="F55:G55"/>
    <mergeCell ref="C56:E56"/>
    <mergeCell ref="F56:G56"/>
    <mergeCell ref="A1:X1"/>
    <mergeCell ref="C8:H8"/>
    <mergeCell ref="C14:H14"/>
    <mergeCell ref="C17:H17"/>
    <mergeCell ref="C39:E39"/>
    <mergeCell ref="C41:E41"/>
    <mergeCell ref="O20:Q20"/>
    <mergeCell ref="R20:T20"/>
    <mergeCell ref="U20:V20"/>
    <mergeCell ref="M20:N20"/>
    <mergeCell ref="J20:L20"/>
    <mergeCell ref="J22:L22"/>
    <mergeCell ref="J21:L21"/>
    <mergeCell ref="M22:N22"/>
    <mergeCell ref="M21:N21"/>
    <mergeCell ref="O22:Q22"/>
    <mergeCell ref="O21:Q21"/>
    <mergeCell ref="U26:V26"/>
    <mergeCell ref="R22:T22"/>
    <mergeCell ref="R21:T21"/>
    <mergeCell ref="U22:V22"/>
    <mergeCell ref="U21:V21"/>
    <mergeCell ref="J24:L24"/>
    <mergeCell ref="M24:N24"/>
    <mergeCell ref="O24:Q24"/>
    <mergeCell ref="R24:T24"/>
    <mergeCell ref="U24:V24"/>
    <mergeCell ref="J25:L25"/>
    <mergeCell ref="M25:N25"/>
    <mergeCell ref="O25:Q25"/>
    <mergeCell ref="R25:T25"/>
    <mergeCell ref="U25:V25"/>
    <mergeCell ref="J26:L26"/>
    <mergeCell ref="M26:N26"/>
    <mergeCell ref="O26:Q26"/>
    <mergeCell ref="R26:T26"/>
    <mergeCell ref="J28:L28"/>
    <mergeCell ref="M28:N28"/>
    <mergeCell ref="O28:Q28"/>
    <mergeCell ref="R28:T28"/>
    <mergeCell ref="U28:V28"/>
    <mergeCell ref="J29:L29"/>
    <mergeCell ref="M29:N29"/>
    <mergeCell ref="O29:Q29"/>
    <mergeCell ref="R29:T29"/>
    <mergeCell ref="U29:V29"/>
    <mergeCell ref="AJ50:AJ52"/>
    <mergeCell ref="C57:E57"/>
    <mergeCell ref="F57:G57"/>
    <mergeCell ref="J30:L30"/>
    <mergeCell ref="M30:N30"/>
    <mergeCell ref="O30:Q30"/>
    <mergeCell ref="R30:T30"/>
    <mergeCell ref="U30:V30"/>
    <mergeCell ref="C34:V36"/>
    <mergeCell ref="C43:E43"/>
    <mergeCell ref="C46:F46"/>
    <mergeCell ref="V49:X49"/>
    <mergeCell ref="T50:T51"/>
    <mergeCell ref="V50:X50"/>
    <mergeCell ref="N50:N52"/>
    <mergeCell ref="J50:K51"/>
    <mergeCell ref="Q50:Q51"/>
    <mergeCell ref="Z50:AB50"/>
    <mergeCell ref="Z49:AB49"/>
    <mergeCell ref="AD50:AF50"/>
    <mergeCell ref="AH50:AH51"/>
    <mergeCell ref="B53:K53"/>
    <mergeCell ref="B50:B52"/>
    <mergeCell ref="C50:E52"/>
  </mergeCells>
  <dataValidations xWindow="926" yWindow="502" count="78">
    <dataValidation allowBlank="1" showInputMessage="1" showErrorMessage="1" prompt="Дата официального утверждения плана Городским советом. План должен быть официально представлен Соглашению мэров, только после (даты) его утверждения городским Советом." sqref="B11"/>
    <dataValidation type="list" allowBlank="1" showInputMessage="1" showErrorMessage="1" sqref="U110:U114 U96:U100 U89:U93 U82:U86 U75:U79 U68:U72 U61:U65 U54:U58">
      <formula1>$A$25:$A$78</formula1>
    </dataValidation>
    <dataValidation allowBlank="1" showInputMessage="1" showErrorMessage="1" prompt="Сельское, лесное и рыбное хозяйство и любой другой сектор, не упомянутый выше." sqref="B109:K109"/>
    <dataValidation allowBlank="1" showInputMessage="1" showErrorMessage="1" prompt="Местное производство тепла/холода на ТЭС и станциях, использующих ВИЭ, для обеспечения местного спроса на тепловую энергию и холод." sqref="B102:K102"/>
    <dataValidation allowBlank="1" showInputMessage="1" showErrorMessage="1" prompt="Местное производство электроэнергии на ТЭЦ и станциях, использующих ВИЭ, для обеспечения местного спроса на электроэнергию." sqref="B95:K95"/>
    <dataValidation allowBlank="1" showInputMessage="1" showErrorMessage="1" prompt="Транспорт людей и товаров._x000a__x000a__x000a_" sqref="B88:K88"/>
    <dataValidation allowBlank="1" showInputMessage="1" showErrorMessage="1" prompt="Обрабатывающая и строительная промышленность." sqref="B81:K81"/>
    <dataValidation allowBlank="1" showInputMessage="1" showErrorMessage="1" prompt="Общественное освещение, являющееся собственностью мэрии, либо которое регулирует мэрия (например, уличное освещение и светофоры). Немуниципальное общественное освещение входит в сектор «Третичные здания, оборудование/объекты»." sqref="B74:K74"/>
    <dataValidation allowBlank="1" showInputMessage="1" showErrorMessage="1" prompt="Здания, которые в основном используются как жилые здания. В этот сектор входит также и социальное жилье." sqref="B67:K67"/>
    <dataValidation allowBlank="1" showInputMessage="1" showErrorMessage="1" prompt="Здания и объекты третичного сектора (сектор услуг), к примеру, офисы частных компаний, банков, коммерческих и розничных мероприятий, больниц и т.д." sqref="B60:K60"/>
    <dataValidation allowBlank="1" showInputMessage="1" showErrorMessage="1" prompt="Здания и объекты, являющиеся собственностью местных властей. Под объектами подразумеваются энергопотребляющие организации, которые не являются зданиями, например, водоочистные сооружения." sqref="B53:K53"/>
    <dataValidation allowBlank="1" showInputMessage="1" showErrorMessage="1" prompt="This cell shows the difference between the total estimates by sector and the sum of the estimates of the key actions reported. This is useful in case you do not wish to report all of the actions included in your action plan in the online template." sqref="B108:K108 B101:K101 B94:K94 B87:K87 B80:K80 B73:K73 B66:K66 B59:K59 U66 U59 U115 U108 U101 U94 U87 U80 U73 B115:K115"/>
    <dataValidation allowBlank="1" showInputMessage="1" showErrorMessage="1" prompt="Option 1: impacts of actions estimated in relation to BEI._x000a_Option 2: impact of actions are those needed to cover the gap between emissions during the recent monitoring year and the time horizon, while the target is as well calculated on the basis of BEI." sqref="B40 B42 B44"/>
    <dataValidation allowBlank="1" showInputMessage="1" showErrorMessage="1" prompt="Обычный сценарий развития (ОСР) или ссылочный сценарий - это прогноз спроса на энергию и выбросы CO2, согласно гипотезе о продолжении текущих тенденций в демографии, экономике, технологиях и отсутствии изменений в политике по энергетике и климату." sqref="B29"/>
    <dataValidation allowBlank="1" showInputMessage="1" showErrorMessage="1" prompt="Refers to the capital spent in implementing each action plus the associated operating costs until the monitoring year." sqref="R50:R51"/>
    <dataValidation allowBlank="1" showInputMessage="1" showErrorMessage="1" prompt="Вариант 1: влияние действий, оцененное в сравнении с БКВ._x000a_Вариант 2: влияние действий, оцененное в сравнении с данными, указанными в МКВ._x000a_Вариант 3: влияние действий, оцененное в сравнении с ОСР._x000a_" sqref="B43"/>
    <dataValidation type="list" allowBlank="1" showInputMessage="1" showErrorMessage="1" prompt="Если Вы установили более одной цели в Вашем плане действий, то настоятельно рекомендуется придерживаться одного и того же подхода при оценке влияния действий." sqref="C39:E39">
      <formula1>"БКВ (вариант 1), МКВ 1 (вариант 2), МКВ 2 (вариант 2), МКВ 3 (вариант 2), ОСР (вариант 3)"</formula1>
    </dataValidation>
    <dataValidation type="list" allowBlank="1" showInputMessage="1" showErrorMessage="1" prompt="Если Вы установили более одной цели в Вашем плане действий, то настоятельно рекомендуется придерживаться одного и того же подхода при оценке влияния действий." sqref="C41:E41">
      <formula1>"БКВ (вариант 1), МКВ 1 (вариант 2), МКВ 2 (вариант 2), МКВ 3 (вариант 2), ОСР (вариант 3)"</formula1>
    </dataValidation>
    <dataValidation type="list" allowBlank="1" showInputMessage="1" showErrorMessage="1" sqref="C11">
      <formula1>dayapproval</formula1>
    </dataValidation>
    <dataValidation type="list" allowBlank="1" showInputMessage="1" showErrorMessage="1" sqref="E11">
      <formula1>"Январь, Февраль, Март, Апрель, Май, Июнь, Июль, Август, Сентябрь, Октябрь, Ноябрь, Декабрь"</formula1>
    </dataValidation>
    <dataValidation type="list" allowBlank="1" showInputMessage="1" showErrorMessage="1" sqref="G11">
      <formula1>yearpproval</formula1>
    </dataValidation>
    <dataValidation type="list" allowBlank="1" showInputMessage="1" showErrorMessage="1" sqref="N114">
      <formula1>"В стадии реализации, Завершено, Отложено, Не начато, Новое"</formula1>
    </dataValidation>
    <dataValidation type="list" allowBlank="1" showInputMessage="1" showErrorMessage="1" sqref="AJ61:AJ65 AJ75:AJ79 AJ82:AJ86 AJ89:AJ93 AJ96:AJ100 AJ103:AJ107 AJ110:AJ114 AJ54:AJ58 AJ68:AJ72 H11">
      <formula1>selectx</formula1>
    </dataValidation>
    <dataValidation type="list" allowBlank="1" showInputMessage="1" showErrorMessage="1" sqref="C61:E61">
      <formula1>"Ограждающая конструкция здания, ВИЭ для отопления и ГВС, ЭЭ в отоплении и ГВС, ЭЭ системы освещения, ЭЭ электрические устройства, Интегрированные действия (перечисленные выше), Информационно-коммуникационные технологии, Изменения в поведении, Другое"</formula1>
    </dataValidation>
    <dataValidation type="list" allowBlank="1" showInputMessage="1" showErrorMessage="1" sqref="C79:E79">
      <formula1>"Энергоэффективность, Интегрированная энергия из возобновляемых источников, Информационно-коммуникационные технологии, Другое"</formula1>
    </dataValidation>
    <dataValidation type="list" allowBlank="1" showInputMessage="1" showErrorMessage="1" sqref="C86:E86">
      <formula1>"Энергоэффективность в промышленных процессах, Энергоэффективность в зданиях, Возобновляемая энергия, Информационно-коммуникационные технологии, Другое"</formula1>
    </dataValidation>
    <dataValidation type="list" allowBlank="1" showInputMessage="1" showErrorMessage="1" sqref="C93:E93">
      <formula1>"Чистый транс., Электромобили (+инфраструктура), Общест. транс., Пеш. прогулки и велосипеды, Совместное польз. автомобилями, Улучшение логистики и город. груз. транс., Оптим. дор. сети, Разработка многофункциональных комплексов, ИKT, Эковождение, Другое"</formula1>
    </dataValidation>
    <dataValidation type="list" allowBlank="1" showInputMessage="1" showErrorMessage="1" sqref="C100:E100">
      <formula1>"Гидроэлектрическая энергия, Ветровая энергия, Фотоэлектрические установки, Электростанция, работающая на биомассе, Теплоэлектроцентрали, Разумные сети, Другое"</formula1>
    </dataValidation>
    <dataValidation type="list" allowBlank="1" showInputMessage="1" showErrorMessage="1" sqref="C104:E107">
      <formula1>"Комбинированное производство электроэнергии и тепла, Теплоэлектроцентраль / установки централизованного холодоснабжения, Сеть теплоэлектроцентралей / установок централизованного холодоснабжения (новая / расширение / модернизация), Другое"</formula1>
    </dataValidation>
    <dataValidation type="list" allowBlank="1" showInputMessage="1" showErrorMessage="1" sqref="C114:E114">
      <formula1>"Восстановление городской среды, Управление отходами и сточными водами, Высадка деревьев в городских зонах, Сельское хозяйство и лесничество, Другое"</formula1>
    </dataValidation>
    <dataValidation type="list" allowBlank="1" showInputMessage="1" showErrorMessage="1" sqref="F85:G85">
      <formula1>"Информационная кампания / обучение, Энергоменеджмент, Энергосертификация / энергетическая маркировка, Стандарты энергоэффективности, Налоги на энергию / углерод, Гранты и дотации, Финансирование третьими сторонами. ГЧП, Неприменимо, Другое"</formula1>
    </dataValidation>
    <dataValidation type="list" allowBlank="1" showInputMessage="1" showErrorMessage="1" sqref="F79:G79">
      <formula1>"Энергоменеджмент, Обязательства поставщиков энергии, Финансирование третьими сторонами. Государственно-частное партнерство, Государственные закупки, Неприменимо, Другое"</formula1>
    </dataValidation>
    <dataValidation type="list" allowBlank="1" showInputMessage="1" showErrorMessage="1" sqref="F86:G86">
      <formula1>"Информационная кампания / обучение, Энергоменеджмент, Энергосертификация / энергетическая маркировка, Стандарты энергоэффективности, Налоги на энергию / углерод, Гранты и дотации, Финансирование третьими сторонами. ГЧП, Неприменимо, Другое"</formula1>
    </dataValidation>
    <dataValidation type="list" allowBlank="1" showInputMessage="1" showErrorMessage="1" sqref="F93:G93">
      <formula1>"Информ. кампания / обучение, Интегр. сист. обилечивания и оплаты, Гранты и дотации, Платежи за проезд по дороге, Регул. планир. землепольз., Регул. планир. транспорта / мобильности, Госзакупки, Добровольные договор. с заинтересованными сторонами, Другое"</formula1>
    </dataValidation>
    <dataValidation type="list" allowBlank="1" showInputMessage="1" showErrorMessage="1" sqref="F100:G100 F103:G106">
      <formula1>"Информ. кампания / обучение, Обязательства поставщиков энергии, Гранты и субсидии, Финансирование третьими сторонами. Государственно-частное партнерство, Строительные стандарты, Планирование землепользования, Неприменимо, Другое"</formula1>
    </dataValidation>
    <dataValidation type="list" allowBlank="1" showInputMessage="1" showErrorMessage="1" sqref="F107:G107">
      <formula1>"Информ. кампания / обучение, Обязательства поставщиков энергии, Гранты и субсидии, Финансирование третьими сторонами. Государственно-частное партнерство, Строительные стандарты, Планирование землепользования, Неприменимо, Другое"</formula1>
    </dataValidation>
    <dataValidation type="list" allowBlank="1" showInputMessage="1" showErrorMessage="1" sqref="F114:G114">
      <formula1>"Информационная кампания / обучение, Планирование землепользования, Неприменимо, Другое"</formula1>
    </dataValidation>
    <dataValidation type="list" allowBlank="1" showInputMessage="1" showErrorMessage="1" sqref="H110:H114 H103:H107 H96:H100 H89:H93 H83:H86">
      <formula1>"Местный орган власти, Территориальный координатор Соглашения, Другой (национальный / региональный…),Невозможно определить"</formula1>
    </dataValidation>
    <dataValidation type="list" allowBlank="1" showInputMessage="1" showErrorMessage="1" sqref="K61:K65 K75:K79 K82:K86 K89:K93 K96:K100 K103:K107 K110:K114 K54:K58 K68:K72">
      <formula1>timeframefinal</formula1>
    </dataValidation>
    <dataValidation type="list" allowBlank="1" showInputMessage="1" showErrorMessage="1" sqref="J61:J65 J75:J79 J82:J86 J89:J93 J96:J100 J103:J107 J110:J114 J54:J58 J68:J72">
      <formula1>timestart</formula1>
    </dataValidation>
    <dataValidation type="list" allowBlank="1" showInputMessage="1" showErrorMessage="1" sqref="AH61:AH65 AH75:AH79 AH82:AH86 AH89:AH93 AH96:AH100 AH103:AH107 AH110:AH114 AH54:AH58 AH68:AH72">
      <formula1>boe</formula1>
    </dataValidation>
    <dataValidation allowBlank="1" showInputMessage="1" showErrorMessage="1" prompt="A minimum of 3 BoEs have to be submitted online at the monitoring stage. " sqref="AH52"/>
    <dataValidation allowBlank="1" showInputMessage="1" showErrorMessage="1" prompt="Обычный сценарий развития (ОСР) или ссылочный сценарий - это прогноз спроса на энергию и выбросы CO2, согласно гипотезе о продолжении текущих тенденций в демографии, экономике, технологиях и отсутствии изменений в политике по энергетике и климату." sqref="B25"/>
    <dataValidation allowBlank="1" showInputMessage="1" showErrorMessage="1" prompt="Вариант 1: влияние действий, оцененное в сравнении с БКВ._x000a_Вариант 2: влияние действий, оцененное в сравнении с данными, указанными в МКВ._x000a_Вариант 3: влияние действий, оцененное в сравнении с ОСР._x000a_" sqref="B39 B41"/>
    <dataValidation type="list" allowBlank="1" showInputMessage="1" showErrorMessage="1" prompt="Если Вы установили более одной цели в Вашем плане действий, то настоятельно рекомендуется придерживаться одного и того же подхода при оценке влияния действий." sqref="C43:E43">
      <formula1>"БКВ (вариант 1), МКВ 1 (вариант 2), МКВ 2 (вариант 2), МКВ 3 (вариант 2), ОСР (вариант 3)"</formula1>
    </dataValidation>
    <dataValidation allowBlank="1" showInputMessage="1" showErrorMessage="1" prompt="В том случае, если Ваш план действий содержит большое число действий, Вы можете представить отчет только по основным мероприятиям. Тем не менее, суммарные данные по секторам должны включать все действия по данным секторам, предусмотренные в Вашем плане." sqref="B50:B52"/>
    <dataValidation allowBlank="1" showInputMessage="1" showErrorMessage="1" prompt="Выберите категорию, которая больше всего соответствует Вашим действиям. Например, если Ваше действие касается «Теплоизоляции жилых зданий», то Вы можете выбрать сферу воздействия «Ограждающая конструкция здания»._x000a__x000a_" sqref="C50:E52"/>
    <dataValidation allowBlank="1" showInputMessage="1" showErrorMessage="1" prompt="Выберите категорию, которая соответствует стратегическому инструменту, применяемому для реализации Вашего действия. Например, если действие касается «Теплоизоляции жилых зданий», то Вы можете выбрать сферу воздействия «Строительные стандарты»." sqref="F50:G52"/>
    <dataValidation allowBlank="1" showInputMessage="1" showErrorMessage="1" prompt="Определяет уровень власти, инициирующей данное действие." sqref="H50:H52"/>
    <dataValidation allowBlank="1" showInputMessage="1" showErrorMessage="1" prompt="Орган, ответственный за реализацию каждого ключевого действия, например уполномоченное управление, энергетическая компания, местное энергетическое агентство, компания и т.д. " sqref="I50:I52"/>
    <dataValidation allowBlank="1" showInputMessage="1" showErrorMessage="1" prompt="Год начала и окончания реализации каждого действия, чтобы можно было разделить действия на краткосрочные, среднесрочные и долгосрочные." sqref="J50:K51"/>
    <dataValidation allowBlank="1" showInputMessage="1" showErrorMessage="1" prompt="Капитальные средства или сумма, израсходованная на реализацию каждого действия, плюс соответствующие эксплуатационные расходы, произведенные до года проведения мониторинга." sqref="Q50:Q51"/>
    <dataValidation allowBlank="1" showInputMessage="1" showErrorMessage="1" prompt="Капитальные средства или сумма, израсходованная на реализацию каждого действия, плюс соответствующие эксплуатационные расходы, произведенные в течение срока реализации каждого действия." sqref="T50:T51"/>
    <dataValidation allowBlank="1" showInputMessage="1" showErrorMessage="1" prompt="Оценка влияниа Ваших ключевых действий к 2020 году. Речь идет о годовых, а не кумулятивных (суммарных) показателях." sqref="V50:X50"/>
    <dataValidation allowBlank="1" showInputMessage="1" showErrorMessage="1" prompt="Оценка влияния Ваших ключевых действий к 2030 году. Речь идет о годовых, а не кумулятивных (суммарных) показателях." sqref="Z50:AB50"/>
    <dataValidation allowBlank="1" showInputMessage="1" showErrorMessage="1" prompt="Оценка влияния Ваших ключевых действий к целевому году в долгосрочной перспективе (после 2030 года). Речь идет о годовых, а не кумулятивных (суммарных) показателях." sqref="AD50:AF50"/>
    <dataValidation allowBlank="1" showInputMessage="1" showErrorMessage="1" prompt="Действия, удачно реализованные на Вашей территории, и которые принесли значительную пользу на местном уровне. Эти действия выбираются в онлайн-шаблоне, посредством использования иконки «звезда» и публикуются в онлайн каталоге Образцов совершенства." sqref="AH50:AH51"/>
    <dataValidation allowBlank="1" showInputMessage="1" showErrorMessage="1" prompt="Пожалуйста, выберите из списка действий, те, которые также имеют положительное воздействие на адаптацию к изменению климата на Вашей территории." sqref="AJ50:AJ52"/>
    <dataValidation type="list" allowBlank="1" showInputMessage="1" showErrorMessage="1" sqref="C54:E58 C68:E72 C62:E65">
      <formula1>"Ограждающая конструкция здания, ВИЭ для отопления и ГВС, ЭЭ в отоплении и ГВС, ЭЭ системы освещения, ЭЭ электрические устройства, Интегрированные действия (перечисленные выше), Информационно-коммуникационные технологии, Изменения в поведении, Другое"</formula1>
    </dataValidation>
    <dataValidation type="list" allowBlank="1" showInputMessage="1" showErrorMessage="1" sqref="C75:E78">
      <formula1>"Энергоэффективность, Интегрированная энергия из возобновляемых источников, Информационно-коммуникационные технологии, Другое"</formula1>
    </dataValidation>
    <dataValidation type="list" allowBlank="1" showInputMessage="1" showErrorMessage="1" sqref="C82:E85">
      <formula1>"Энергоэффективность в промышленных процессах, Энергоэффективность в зданиях, Возобновляемая энергия, Информационно-коммуникационные технологии, Другое"</formula1>
    </dataValidation>
    <dataValidation type="list" allowBlank="1" showInputMessage="1" showErrorMessage="1" sqref="C89:E92">
      <formula1>"Чистый транс., Электромобили (+инфраструктура), Общест. транс., Пеш. прогулки и велосипеды, Совместное польз. автомобилями, Улучшение логистики и город. груз. транс., Оптим. дор. сети, Разработка многофункциональных комплексов, ИKT, Эковождение, Другое"</formula1>
    </dataValidation>
    <dataValidation type="list" allowBlank="1" showInputMessage="1" showErrorMessage="1" sqref="C96:E99">
      <formula1>"Гидроэлектрическая энергия, Ветровая энергия, Фотоэлектрические установки, Электростанция, работающая на биомассе, Теплоэлектроцентрали, Разумные сети, Другое"</formula1>
    </dataValidation>
    <dataValidation type="list" allowBlank="1" showInputMessage="1" showErrorMessage="1" sqref="C103:E103">
      <formula1>"Комбинированное производство электроэнергии и тепла, Теплоэлектроцентраль / установки централизованного холодоснабжения, Сеть теплоэлектроцентралей / установок централизованного холодоснабжения (новая / расширение / модернизация), Другое"</formula1>
    </dataValidation>
    <dataValidation type="list" allowBlank="1" showInputMessage="1" showErrorMessage="1" sqref="C110:E113">
      <formula1>"Восстановление городской среды, Управление отходами и сточными водами, Высадка деревьев в городских зонах, Сельское хозяйство и лесничество, Другое"</formula1>
    </dataValidation>
    <dataValidation type="list" allowBlank="1" showInputMessage="1" showErrorMessage="1" sqref="F71:G72">
      <formula1>" Инф. кампания / обучение, Эн. менеджмент, Сертификация, Обязательства поставщиков энергии, Налоги на энергию / углерод, Гранты и дотации, Финанс. 3-ими сторонами. ГЧП, Госзакупки, Строит. станд., Регул. планирования землепользования, Неприменимо, Другое"</formula1>
    </dataValidation>
    <dataValidation type="list" allowBlank="1" showInputMessage="1" showErrorMessage="1" sqref="F75:G78">
      <formula1>"Энергоменеджмент, Обязательства поставщиков энергии, Финансирование третьими сторонами. Государственно-частное партнерство, Государственные закупки, Неприменимо, Другое"</formula1>
    </dataValidation>
    <dataValidation type="list" allowBlank="1" showInputMessage="1" showErrorMessage="1" sqref="F70:G70">
      <formula1>" Инф. кампания / обучение, Эн. менеджмент, Сертификация, Обязательства поставщиков энергии, Налоги на энергию / углерод, Гранты и дотации, Финанс. 3-ими сторонами. ГЧП, Госзакупки, Строит. станд., Регул. планирования землепользования, Неприменимо, Другое"</formula1>
    </dataValidation>
    <dataValidation type="list" allowBlank="1" showInputMessage="1" showErrorMessage="1" sqref="F65:G65 F68:G69">
      <formula1>" Инф. кампания / обучение, Эн. менеджмент, Сертификация, Обязательства поставщиков энергии, Налоги на энергию / углерод, Гранты и дотации, Финанс. 3-ими сторонами. ГЧП, Госзакупки, Строит. станд., Регул. планирования землепользования, Неприменимо, Другое"</formula1>
    </dataValidation>
    <dataValidation type="list" allowBlank="1" showInputMessage="1" showErrorMessage="1" sqref="F54:G58 F61:G64">
      <formula1>" Инф. кампания / обучение, Эн. менеджмент, Сертификация, Обязательства поставщиков энергии, Налоги на энергию / углерод, Гранты и дотации, Финанс. 3-ими сторонами. ГЧП, Госзакупки, Строит. станд., Регул. планирования землепользования, Неприменимо, Другое"</formula1>
    </dataValidation>
    <dataValidation type="list" allowBlank="1" showInputMessage="1" showErrorMessage="1" sqref="F82:G84">
      <formula1>"Информационная кампания / обучение, Энергоменеджмент, Энергосертификация / энергетическая маркировка, Стандарты энергоэффективности, Налоги на энергию / углерод, Гранты и дотации, Финансирование третьими сторонами. ГЧП, Неприменимо, Другое"</formula1>
    </dataValidation>
    <dataValidation type="list" allowBlank="1" showInputMessage="1" showErrorMessage="1" sqref="F89:G92">
      <formula1>"Информ. кампания / обучение, Интегр. сист. обилечивания и оплаты, Гранты и дотации, Платежи за проезд по дороге, Регул. планир. землепольз., Регул. планир. транспорта / мобильности, Госзакупки, Добровольные договор. с заинтересованными сторонами, Другое"</formula1>
    </dataValidation>
    <dataValidation type="list" allowBlank="1" showInputMessage="1" showErrorMessage="1" sqref="F96:G99">
      <formula1>"Информ. кампания / обучение, Обязательства поставщиков энергии, Гранты и субсидии, Финансирование третьими сторонами. Государственно-частное партнерство, Строительные стандарты, Планирование землепользования, Неприменимо, Другое"</formula1>
    </dataValidation>
    <dataValidation type="list" allowBlank="1" showInputMessage="1" showErrorMessage="1" sqref="F110:G113">
      <formula1>"Информационная кампания / обучение, Планирование землепользования, Неприменимо, Другое"</formula1>
    </dataValidation>
    <dataValidation type="list" allowBlank="1" showInputMessage="1" showErrorMessage="1" sqref="H54:H58 H61:H65 H68:H72 H75:H79 H82">
      <formula1>"Местный орган власти, Территориальный координатор Соглашения, Другой (национальный / региональный…),Невозможно определить"</formula1>
    </dataValidation>
    <dataValidation type="list" allowBlank="1" showInputMessage="1" showErrorMessage="1" sqref="N54:N58 N61:N65 N68:N72 N75:N79 N82:N86 N89:N93 N96:N100 N103:N104 N106:N107 N110:N113">
      <formula1>"В стадии реализации, Завершено, Отложено, Не начато, Новое"</formula1>
    </dataValidation>
    <dataValidation type="list" allowBlank="1" showInputMessage="1" showErrorMessage="1" sqref="N105">
      <formula1>"В стадии реализации, Завершено, Отложено, Не начато, Новое"</formula1>
    </dataValidation>
    <dataValidation allowBlank="1" showInputMessage="1" showErrorMessage="1" prompt="Обычный сценарий развития (ОСР) или ссылочный сценарий - это прогноз спроса на энергию и выбросы CO2, согласно гипотезе о продолжении текущих тенденций в демографии, экономике, технологиях и отсутствии изменений в политике по энергетике и климату." sqref="B21"/>
  </dataValidations>
  <hyperlinks>
    <hyperlink ref="AL121" location="БКВ!A1" display="НАЗАД ◄"/>
    <hyperlink ref="AM121" location="'Отчет о смягчении последствий'!A1" display="► ВПЕРЕД"/>
    <hyperlink ref="AJ1" location="'Главная страница'!A1" display="▲ ГЛАВНАЯ СТРАНИЦА"/>
  </hyperlinks>
  <printOptions horizontalCentered="1"/>
  <pageMargins left="0.59055118110236227" right="0.59055118110236227" top="0.59055118110236227" bottom="0.59055118110236227" header="0.51181102362204722" footer="0.51181102362204722"/>
  <pageSetup paperSize="8"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7B42A"/>
  </sheetPr>
  <dimension ref="A1:AM740"/>
  <sheetViews>
    <sheetView showGridLines="0" zoomScaleNormal="100" workbookViewId="0">
      <pane ySplit="5" topLeftCell="A6" activePane="bottomLeft" state="frozen"/>
      <selection pane="bottomLeft" activeCell="A6" sqref="A6"/>
    </sheetView>
  </sheetViews>
  <sheetFormatPr defaultColWidth="11" defaultRowHeight="14.25" x14ac:dyDescent="0.2"/>
  <cols>
    <col min="1" max="1" width="45.5" style="1059" customWidth="1"/>
    <col min="2" max="2" width="11" style="1059" customWidth="1"/>
    <col min="3" max="3" width="12.5" style="1059" customWidth="1"/>
    <col min="4" max="4" width="11.875" style="1059" customWidth="1"/>
    <col min="5" max="5" width="18.5" style="1059" customWidth="1"/>
    <col min="6" max="17" width="11" style="1059" customWidth="1"/>
    <col min="18" max="18" width="12.5" style="1059" customWidth="1"/>
    <col min="19" max="19" width="12.125" style="1059" customWidth="1"/>
    <col min="20" max="16384" width="11" style="1059"/>
  </cols>
  <sheetData>
    <row r="1" spans="1:37" s="1086" customFormat="1" ht="54.75" customHeight="1" x14ac:dyDescent="0.2">
      <c r="A1" s="1625" t="s">
        <v>644</v>
      </c>
      <c r="B1" s="1626"/>
      <c r="C1" s="1626"/>
      <c r="D1" s="1626"/>
      <c r="E1" s="1178"/>
      <c r="F1" s="1178"/>
      <c r="G1" s="1178"/>
      <c r="H1" s="1178"/>
      <c r="I1" s="1178"/>
      <c r="J1" s="1178"/>
      <c r="K1" s="1176"/>
      <c r="L1" s="1084"/>
      <c r="M1" s="1084"/>
      <c r="N1" s="1084"/>
      <c r="O1" s="1084"/>
      <c r="P1" s="1084"/>
      <c r="Q1" s="1084"/>
      <c r="S1" s="1496" t="s">
        <v>1070</v>
      </c>
      <c r="T1" s="1496"/>
      <c r="U1" s="1496"/>
      <c r="W1" s="1084"/>
      <c r="X1" s="1084"/>
      <c r="Y1" s="1085"/>
      <c r="AA1" s="1085"/>
      <c r="AB1" s="1085"/>
      <c r="AC1" s="1085"/>
      <c r="AD1" s="1085"/>
      <c r="AE1" s="1085"/>
      <c r="AF1" s="1085"/>
      <c r="AG1" s="1085"/>
      <c r="AH1" s="1084"/>
      <c r="AI1" s="1084"/>
      <c r="AK1" s="532"/>
    </row>
    <row r="2" spans="1:37" s="229" customFormat="1" ht="3.6" customHeight="1" x14ac:dyDescent="0.2">
      <c r="A2" s="227"/>
      <c r="B2" s="227"/>
      <c r="C2" s="227"/>
      <c r="D2" s="228"/>
      <c r="E2" s="228"/>
      <c r="F2" s="228"/>
      <c r="G2" s="228"/>
      <c r="H2" s="228"/>
      <c r="I2" s="228"/>
      <c r="J2" s="228"/>
      <c r="K2" s="228"/>
      <c r="L2" s="228"/>
      <c r="M2" s="228"/>
      <c r="N2" s="228"/>
      <c r="O2" s="228"/>
      <c r="P2" s="228"/>
      <c r="Q2" s="228"/>
      <c r="R2" s="228"/>
      <c r="S2" s="228"/>
      <c r="T2" s="228"/>
      <c r="U2" s="228"/>
    </row>
    <row r="3" spans="1:37" s="232" customFormat="1" ht="6.75" customHeight="1" x14ac:dyDescent="0.2">
      <c r="A3" s="230"/>
      <c r="B3" s="230"/>
      <c r="C3" s="230"/>
      <c r="D3" s="231"/>
      <c r="E3" s="231"/>
      <c r="F3" s="231"/>
      <c r="G3" s="231"/>
      <c r="H3" s="231"/>
      <c r="I3" s="231"/>
      <c r="J3" s="231"/>
      <c r="K3" s="231"/>
      <c r="L3" s="231"/>
      <c r="M3" s="231"/>
      <c r="N3" s="231"/>
      <c r="O3" s="231"/>
      <c r="P3" s="231"/>
      <c r="Q3" s="231"/>
      <c r="R3" s="231"/>
      <c r="S3" s="231"/>
      <c r="T3" s="231"/>
      <c r="U3" s="231"/>
    </row>
    <row r="4" spans="1:37" s="235" customFormat="1" ht="5.25" customHeight="1" x14ac:dyDescent="0.2">
      <c r="A4" s="233"/>
      <c r="B4" s="233"/>
      <c r="C4" s="233"/>
      <c r="D4" s="234"/>
      <c r="E4" s="234"/>
      <c r="F4" s="234"/>
      <c r="G4" s="234"/>
      <c r="H4" s="234"/>
      <c r="I4" s="234"/>
      <c r="J4" s="234"/>
      <c r="K4" s="234"/>
      <c r="L4" s="234"/>
      <c r="M4" s="234"/>
      <c r="N4" s="234"/>
      <c r="O4" s="234"/>
      <c r="P4" s="234"/>
      <c r="Q4" s="234"/>
      <c r="R4" s="234"/>
      <c r="S4" s="234"/>
      <c r="T4" s="234"/>
      <c r="U4" s="234"/>
    </row>
    <row r="5" spans="1:37" s="238" customFormat="1" ht="3.75" customHeight="1" x14ac:dyDescent="0.2">
      <c r="A5" s="236"/>
      <c r="B5" s="237"/>
      <c r="C5" s="237"/>
      <c r="D5" s="237"/>
      <c r="E5" s="237"/>
      <c r="F5" s="237"/>
      <c r="G5" s="237"/>
      <c r="H5" s="237"/>
      <c r="I5" s="237"/>
      <c r="J5" s="237"/>
      <c r="K5" s="237"/>
      <c r="L5" s="237"/>
      <c r="M5" s="237"/>
      <c r="N5" s="237"/>
      <c r="O5" s="237"/>
      <c r="P5" s="237"/>
      <c r="Q5" s="237"/>
      <c r="R5" s="237"/>
      <c r="S5" s="237"/>
    </row>
    <row r="6" spans="1:37" s="1090" customFormat="1" ht="21" customHeight="1" x14ac:dyDescent="0.2">
      <c r="A6" s="1175" t="s">
        <v>643</v>
      </c>
      <c r="B6" s="1087"/>
      <c r="C6" s="1087"/>
      <c r="D6" s="1087"/>
      <c r="E6" s="1087"/>
      <c r="F6" s="1087"/>
      <c r="G6" s="1087"/>
      <c r="H6" s="1087"/>
      <c r="I6" s="1087"/>
      <c r="J6" s="1087"/>
      <c r="K6" s="1087"/>
      <c r="L6" s="1087"/>
      <c r="M6" s="1087"/>
      <c r="N6" s="1087"/>
      <c r="O6" s="1087"/>
      <c r="P6" s="1087"/>
      <c r="Q6" s="1087"/>
      <c r="R6" s="1087"/>
      <c r="S6" s="1087"/>
      <c r="T6" s="1087"/>
      <c r="U6" s="1087"/>
      <c r="V6" s="1087"/>
      <c r="W6" s="1087"/>
      <c r="X6" s="1087"/>
      <c r="Y6" s="1087"/>
      <c r="Z6" s="1087"/>
      <c r="AA6" s="1087"/>
      <c r="AB6" s="1087"/>
      <c r="AC6" s="1087"/>
      <c r="AD6" s="1087"/>
      <c r="AE6" s="1087"/>
      <c r="AF6" s="1087"/>
      <c r="AG6" s="1087"/>
      <c r="AH6" s="1087"/>
      <c r="AI6" s="1087"/>
      <c r="AJ6" s="1088"/>
      <c r="AK6" s="1089"/>
    </row>
    <row r="7" spans="1:37" s="1091" customFormat="1" ht="21" customHeight="1" x14ac:dyDescent="0.4">
      <c r="A7" s="1206" t="s">
        <v>1083</v>
      </c>
      <c r="B7" s="445"/>
      <c r="C7" s="445"/>
      <c r="D7" s="445"/>
    </row>
    <row r="8" spans="1:37" s="1091" customFormat="1" ht="7.5" customHeight="1" x14ac:dyDescent="0.2"/>
    <row r="9" spans="1:37" s="1091" customFormat="1" x14ac:dyDescent="0.2">
      <c r="A9" s="1172" t="s">
        <v>611</v>
      </c>
      <c r="B9" s="1622"/>
      <c r="C9" s="1623"/>
      <c r="D9" s="1623"/>
      <c r="E9" s="1623"/>
      <c r="F9" s="1623"/>
      <c r="G9" s="1624"/>
    </row>
    <row r="10" spans="1:37" s="1091" customFormat="1" ht="7.5" customHeight="1" x14ac:dyDescent="0.2">
      <c r="A10" s="1093"/>
    </row>
    <row r="11" spans="1:37" s="901" customFormat="1" ht="7.5" customHeight="1" x14ac:dyDescent="0.2">
      <c r="A11" s="1104"/>
    </row>
    <row r="12" spans="1:37" s="901" customFormat="1" x14ac:dyDescent="0.2">
      <c r="A12" s="1094" t="s">
        <v>645</v>
      </c>
      <c r="B12" s="1602"/>
      <c r="C12" s="1603"/>
      <c r="D12" s="1603"/>
      <c r="E12" s="1603"/>
      <c r="F12" s="1603"/>
      <c r="G12" s="1604"/>
    </row>
    <row r="13" spans="1:37" s="901" customFormat="1" ht="7.5" customHeight="1" x14ac:dyDescent="0.2">
      <c r="A13" s="1094"/>
    </row>
    <row r="14" spans="1:37" s="1091" customFormat="1" ht="7.5" customHeight="1" x14ac:dyDescent="0.2">
      <c r="A14" s="1105"/>
    </row>
    <row r="15" spans="1:37" s="1091" customFormat="1" x14ac:dyDescent="0.2">
      <c r="A15" s="11" t="s">
        <v>646</v>
      </c>
      <c r="B15" s="1602"/>
      <c r="C15" s="1621"/>
      <c r="D15" s="1098"/>
      <c r="E15" s="1098"/>
      <c r="F15" s="1098"/>
      <c r="G15" s="1098"/>
      <c r="H15" s="1097"/>
    </row>
    <row r="16" spans="1:37" s="1091" customFormat="1" ht="7.5" customHeight="1" x14ac:dyDescent="0.2">
      <c r="A16" s="11"/>
    </row>
    <row r="17" spans="1:16" s="901" customFormat="1" ht="7.5" customHeight="1" x14ac:dyDescent="0.2">
      <c r="A17" s="1095"/>
    </row>
    <row r="18" spans="1:16" s="901" customFormat="1" x14ac:dyDescent="0.2">
      <c r="A18" s="1173" t="s">
        <v>503</v>
      </c>
      <c r="B18" s="1622"/>
      <c r="C18" s="1623"/>
      <c r="D18" s="1623"/>
      <c r="E18" s="1623"/>
      <c r="F18" s="1623"/>
      <c r="G18" s="1624"/>
    </row>
    <row r="19" spans="1:16" s="901" customFormat="1" ht="7.5" customHeight="1" x14ac:dyDescent="0.2">
      <c r="A19" s="1095"/>
    </row>
    <row r="20" spans="1:16" s="1091" customFormat="1" ht="7.5" customHeight="1" x14ac:dyDescent="0.2">
      <c r="A20" s="11"/>
    </row>
    <row r="21" spans="1:16" s="1091" customFormat="1" x14ac:dyDescent="0.2">
      <c r="A21" s="1174" t="s">
        <v>612</v>
      </c>
      <c r="B21" s="1622"/>
      <c r="C21" s="1623"/>
      <c r="D21" s="1623"/>
      <c r="E21" s="1623"/>
      <c r="F21" s="1623"/>
      <c r="G21" s="1624"/>
    </row>
    <row r="22" spans="1:16" s="1091" customFormat="1" ht="7.5" customHeight="1" x14ac:dyDescent="0.2">
      <c r="A22" s="11"/>
    </row>
    <row r="23" spans="1:16" s="901" customFormat="1" ht="7.5" customHeight="1" x14ac:dyDescent="0.2">
      <c r="A23" s="1095"/>
    </row>
    <row r="24" spans="1:16" s="901" customFormat="1" x14ac:dyDescent="0.2">
      <c r="A24" s="1173" t="s">
        <v>647</v>
      </c>
      <c r="B24" s="1622"/>
      <c r="C24" s="1623"/>
      <c r="D24" s="1623"/>
      <c r="E24" s="1623"/>
      <c r="F24" s="1623"/>
      <c r="G24" s="1624"/>
    </row>
    <row r="25" spans="1:16" s="901" customFormat="1" ht="7.5" customHeight="1" x14ac:dyDescent="0.2">
      <c r="A25" s="1095"/>
    </row>
    <row r="26" spans="1:16" s="1091" customFormat="1" ht="7.5" customHeight="1" x14ac:dyDescent="0.2">
      <c r="A26" s="11"/>
    </row>
    <row r="27" spans="1:16" s="1091" customFormat="1" x14ac:dyDescent="0.2">
      <c r="A27" s="1174" t="s">
        <v>615</v>
      </c>
      <c r="B27" s="1622"/>
      <c r="C27" s="1623"/>
      <c r="D27" s="1623"/>
      <c r="E27" s="1623"/>
      <c r="F27" s="1623"/>
      <c r="G27" s="1624"/>
    </row>
    <row r="28" spans="1:16" s="1091" customFormat="1" ht="7.5" customHeight="1" x14ac:dyDescent="0.2">
      <c r="A28" s="11"/>
    </row>
    <row r="29" spans="1:16" s="901" customFormat="1" ht="7.5" customHeight="1" x14ac:dyDescent="0.2">
      <c r="A29" s="1095"/>
    </row>
    <row r="30" spans="1:16" s="901" customFormat="1" ht="75.75" customHeight="1" x14ac:dyDescent="0.2">
      <c r="A30" s="1094" t="s">
        <v>648</v>
      </c>
      <c r="B30" s="1627"/>
      <c r="C30" s="1628"/>
      <c r="D30" s="1628"/>
      <c r="E30" s="1628"/>
      <c r="F30" s="1628"/>
      <c r="G30" s="1628"/>
      <c r="H30" s="1629"/>
      <c r="I30" s="1629"/>
      <c r="J30" s="1629"/>
      <c r="K30" s="1630"/>
      <c r="L30" s="1630"/>
      <c r="M30" s="1630"/>
      <c r="N30" s="1630"/>
      <c r="O30" s="1631"/>
      <c r="P30" s="1106" t="str">
        <f>CONCATENATE(TEXT(900-LEN(B30), "#")," символов")</f>
        <v>900 символов</v>
      </c>
    </row>
    <row r="31" spans="1:16" s="901" customFormat="1" ht="7.5" customHeight="1" x14ac:dyDescent="0.2">
      <c r="A31" s="1095"/>
    </row>
    <row r="32" spans="1:16" s="1091" customFormat="1" ht="7.5" customHeight="1" x14ac:dyDescent="0.2">
      <c r="A32" s="11"/>
    </row>
    <row r="33" spans="1:8" s="1091" customFormat="1" ht="15" x14ac:dyDescent="0.25">
      <c r="A33" s="1225" t="s">
        <v>649</v>
      </c>
      <c r="B33" s="1096"/>
      <c r="C33" s="1098"/>
      <c r="D33" s="1096"/>
      <c r="E33" s="1098"/>
      <c r="F33" s="1098"/>
      <c r="G33" s="1098"/>
      <c r="H33" s="1110"/>
    </row>
    <row r="34" spans="1:8" s="1091" customFormat="1" ht="7.5" customHeight="1" x14ac:dyDescent="0.2">
      <c r="A34" s="11"/>
      <c r="C34" s="1097"/>
      <c r="D34" s="1097"/>
      <c r="E34" s="1097"/>
      <c r="F34" s="1097"/>
      <c r="G34" s="1097"/>
      <c r="H34" s="1097"/>
    </row>
    <row r="35" spans="1:8" s="901" customFormat="1" ht="7.5" customHeight="1" x14ac:dyDescent="0.2">
      <c r="A35" s="1095"/>
      <c r="C35" s="1108"/>
      <c r="D35" s="1108"/>
      <c r="E35" s="1108"/>
      <c r="F35" s="1108"/>
      <c r="G35" s="1108"/>
      <c r="H35" s="1108"/>
    </row>
    <row r="36" spans="1:8" s="901" customFormat="1" ht="15" x14ac:dyDescent="0.25">
      <c r="A36" s="1095" t="s">
        <v>650</v>
      </c>
      <c r="B36" s="1226" t="s">
        <v>651</v>
      </c>
      <c r="C36" s="1227"/>
      <c r="D36" s="1227"/>
      <c r="E36" s="1150" t="s">
        <v>452</v>
      </c>
      <c r="H36" s="1111"/>
    </row>
    <row r="37" spans="1:8" s="901" customFormat="1" x14ac:dyDescent="0.2">
      <c r="A37" s="1095"/>
      <c r="B37" s="1226" t="s">
        <v>652</v>
      </c>
      <c r="C37" s="1227"/>
      <c r="D37" s="1227"/>
      <c r="E37" s="1150" t="s">
        <v>452</v>
      </c>
    </row>
    <row r="38" spans="1:8" s="901" customFormat="1" x14ac:dyDescent="0.2">
      <c r="A38" s="1095"/>
      <c r="B38" s="1226" t="s">
        <v>653</v>
      </c>
      <c r="C38" s="1227"/>
      <c r="D38" s="1227"/>
      <c r="E38" s="1150" t="s">
        <v>452</v>
      </c>
    </row>
    <row r="39" spans="1:8" s="901" customFormat="1" x14ac:dyDescent="0.2">
      <c r="A39" s="1095"/>
      <c r="B39" s="1226" t="s">
        <v>654</v>
      </c>
      <c r="C39" s="1227"/>
      <c r="D39" s="1227"/>
      <c r="E39" s="1150" t="s">
        <v>452</v>
      </c>
    </row>
    <row r="40" spans="1:8" s="901" customFormat="1" x14ac:dyDescent="0.2">
      <c r="A40" s="1095"/>
      <c r="B40" s="1226" t="s">
        <v>655</v>
      </c>
      <c r="C40" s="1227"/>
      <c r="D40" s="1227"/>
      <c r="E40" s="1150" t="s">
        <v>452</v>
      </c>
    </row>
    <row r="41" spans="1:8" s="901" customFormat="1" x14ac:dyDescent="0.2">
      <c r="A41" s="1095"/>
      <c r="B41" s="1226" t="s">
        <v>656</v>
      </c>
      <c r="C41" s="1227"/>
      <c r="D41" s="1227"/>
      <c r="E41" s="1150" t="s">
        <v>452</v>
      </c>
    </row>
    <row r="42" spans="1:8" s="901" customFormat="1" ht="15.75" x14ac:dyDescent="0.2">
      <c r="A42" s="1095"/>
      <c r="B42" s="1099"/>
      <c r="E42" s="1204" t="s">
        <v>1084</v>
      </c>
      <c r="F42" s="326"/>
      <c r="G42" s="326"/>
    </row>
    <row r="43" spans="1:8" s="901" customFormat="1" ht="7.5" customHeight="1" x14ac:dyDescent="0.2">
      <c r="A43" s="1095"/>
      <c r="B43" s="1099"/>
    </row>
    <row r="44" spans="1:8" s="1091" customFormat="1" ht="7.5" customHeight="1" x14ac:dyDescent="0.2">
      <c r="A44" s="11"/>
      <c r="B44" s="1107"/>
    </row>
    <row r="45" spans="1:8" s="1091" customFormat="1" x14ac:dyDescent="0.2">
      <c r="A45" s="11" t="s">
        <v>657</v>
      </c>
      <c r="B45" s="1605"/>
      <c r="C45" s="1606"/>
      <c r="D45" s="1606"/>
      <c r="E45" s="1606"/>
      <c r="F45" s="1606"/>
      <c r="G45" s="1607"/>
    </row>
    <row r="46" spans="1:8" s="1091" customFormat="1" ht="7.5" customHeight="1" x14ac:dyDescent="0.2">
      <c r="A46" s="11"/>
    </row>
    <row r="47" spans="1:8" s="1109" customFormat="1" ht="7.5" customHeight="1" x14ac:dyDescent="0.2">
      <c r="A47" s="1095"/>
    </row>
    <row r="48" spans="1:8" s="1109" customFormat="1" x14ac:dyDescent="0.2">
      <c r="A48" s="1095" t="s">
        <v>658</v>
      </c>
      <c r="B48" s="1605"/>
      <c r="C48" s="1606"/>
      <c r="D48" s="1606"/>
      <c r="E48" s="1606"/>
      <c r="F48" s="1606"/>
      <c r="G48" s="1607"/>
    </row>
    <row r="49" spans="1:37" s="1109" customFormat="1" ht="14.25" customHeight="1" x14ac:dyDescent="0.2">
      <c r="A49" s="1151"/>
    </row>
    <row r="50" spans="1:37" s="1090" customFormat="1" ht="21" customHeight="1" x14ac:dyDescent="0.2">
      <c r="A50" s="1087" t="s">
        <v>1085</v>
      </c>
      <c r="B50" s="1087"/>
      <c r="C50" s="1087"/>
      <c r="D50" s="1087"/>
      <c r="E50" s="1087"/>
      <c r="F50" s="1087"/>
      <c r="G50" s="1087"/>
      <c r="H50" s="1087"/>
      <c r="I50" s="1087"/>
      <c r="J50" s="1087"/>
      <c r="K50" s="1087"/>
      <c r="L50" s="1087"/>
      <c r="M50" s="1087"/>
      <c r="N50" s="1087"/>
      <c r="O50" s="1087"/>
      <c r="P50" s="1087"/>
      <c r="Q50" s="1087"/>
      <c r="R50" s="1087"/>
      <c r="S50" s="1087"/>
      <c r="T50" s="1087"/>
      <c r="U50" s="1087"/>
      <c r="V50" s="1087"/>
      <c r="W50" s="1087"/>
      <c r="X50" s="1087"/>
      <c r="Y50" s="1087"/>
      <c r="Z50" s="1087"/>
      <c r="AA50" s="1087"/>
      <c r="AB50" s="1087"/>
      <c r="AC50" s="1087"/>
      <c r="AD50" s="1087"/>
      <c r="AE50" s="1087"/>
      <c r="AF50" s="1087"/>
      <c r="AG50" s="1087"/>
      <c r="AH50" s="1087"/>
      <c r="AI50" s="1087"/>
      <c r="AJ50" s="1088"/>
      <c r="AK50" s="1089"/>
    </row>
    <row r="51" spans="1:37" s="1091" customFormat="1" ht="14.25" customHeight="1" x14ac:dyDescent="0.25">
      <c r="A51" s="1152"/>
      <c r="B51" s="1058"/>
      <c r="C51" s="1092"/>
      <c r="D51" s="1092"/>
      <c r="E51" s="1092"/>
      <c r="F51" s="1092"/>
    </row>
    <row r="52" spans="1:37" s="1091" customFormat="1" ht="13.5" customHeight="1" x14ac:dyDescent="0.35">
      <c r="A52" s="1228" t="s">
        <v>659</v>
      </c>
      <c r="B52" s="1112"/>
      <c r="C52" s="1092"/>
      <c r="D52" s="1092"/>
      <c r="E52" s="1092"/>
      <c r="H52" s="1101"/>
    </row>
    <row r="53" spans="1:37" s="1091" customFormat="1" ht="7.5" customHeight="1" x14ac:dyDescent="0.2">
      <c r="A53" s="1228"/>
      <c r="B53" s="1103"/>
      <c r="C53" s="1092"/>
      <c r="D53" s="1092"/>
      <c r="E53" s="1092"/>
      <c r="H53" s="1101"/>
    </row>
    <row r="54" spans="1:37" s="1091" customFormat="1" x14ac:dyDescent="0.2">
      <c r="A54" s="1228" t="s">
        <v>660</v>
      </c>
      <c r="B54" s="1112"/>
      <c r="C54" s="1092"/>
      <c r="D54" s="1092"/>
      <c r="E54" s="1092"/>
      <c r="H54" s="1101"/>
    </row>
    <row r="55" spans="1:37" s="1091" customFormat="1" ht="7.5" customHeight="1" x14ac:dyDescent="0.2">
      <c r="A55" s="1228"/>
      <c r="B55" s="1103"/>
      <c r="C55" s="1092"/>
      <c r="D55" s="1092"/>
      <c r="E55" s="1092"/>
      <c r="H55" s="1101"/>
    </row>
    <row r="56" spans="1:37" s="1091" customFormat="1" x14ac:dyDescent="0.2">
      <c r="A56" s="1228" t="s">
        <v>661</v>
      </c>
      <c r="B56" s="1112"/>
      <c r="C56" s="1092"/>
      <c r="D56" s="1092"/>
      <c r="E56" s="1092"/>
    </row>
    <row r="57" spans="1:37" s="1091" customFormat="1" ht="7.5" customHeight="1" x14ac:dyDescent="0.2">
      <c r="A57" s="1228"/>
      <c r="B57" s="1103"/>
      <c r="C57" s="1092"/>
      <c r="D57" s="1092"/>
      <c r="E57" s="1092"/>
    </row>
    <row r="58" spans="1:37" s="1091" customFormat="1" x14ac:dyDescent="0.2">
      <c r="A58" s="1228" t="s">
        <v>1087</v>
      </c>
      <c r="B58" s="1112"/>
      <c r="C58" s="1102"/>
      <c r="D58" s="1092"/>
      <c r="E58" s="1092"/>
    </row>
    <row r="59" spans="1:37" s="1091" customFormat="1" ht="7.5" customHeight="1" x14ac:dyDescent="0.2">
      <c r="A59" s="1228"/>
      <c r="B59" s="1103"/>
      <c r="C59" s="1102"/>
      <c r="D59" s="1092"/>
      <c r="E59" s="1092"/>
    </row>
    <row r="60" spans="1:37" s="1091" customFormat="1" x14ac:dyDescent="0.2">
      <c r="A60" s="1229" t="s">
        <v>662</v>
      </c>
      <c r="B60" s="1113"/>
      <c r="C60" s="1102"/>
      <c r="D60" s="1092"/>
      <c r="E60" s="1092"/>
    </row>
    <row r="61" spans="1:37" s="1091" customFormat="1" ht="7.5" customHeight="1" x14ac:dyDescent="0.2">
      <c r="A61" s="1230"/>
      <c r="B61" s="1103"/>
      <c r="C61" s="1102"/>
      <c r="D61" s="1092"/>
      <c r="E61" s="1092"/>
    </row>
    <row r="62" spans="1:37" s="1091" customFormat="1" x14ac:dyDescent="0.2">
      <c r="A62" s="1229" t="s">
        <v>663</v>
      </c>
      <c r="B62" s="1619" t="s">
        <v>665</v>
      </c>
      <c r="C62" s="1620"/>
      <c r="D62" s="1163"/>
      <c r="E62" s="1163" t="s">
        <v>664</v>
      </c>
    </row>
    <row r="63" spans="1:37" s="1091" customFormat="1" ht="15.75" customHeight="1" x14ac:dyDescent="0.2">
      <c r="A63" s="1153"/>
      <c r="B63" s="1092"/>
      <c r="C63" s="1092"/>
      <c r="D63" s="1092"/>
      <c r="E63" s="1092"/>
      <c r="F63" s="1092"/>
    </row>
    <row r="64" spans="1:37" s="1091" customFormat="1" ht="27" customHeight="1" x14ac:dyDescent="0.2">
      <c r="A64" s="1231" t="s">
        <v>1086</v>
      </c>
      <c r="B64" s="1092"/>
      <c r="C64" s="1092"/>
      <c r="D64" s="1092"/>
      <c r="E64" s="1092"/>
      <c r="F64" s="1092"/>
    </row>
    <row r="65" spans="1:39" s="1091" customFormat="1" x14ac:dyDescent="0.2">
      <c r="A65" s="1229" t="s">
        <v>666</v>
      </c>
      <c r="B65" s="1060"/>
      <c r="C65" s="1114"/>
      <c r="D65" s="1140"/>
      <c r="E65" s="1142"/>
      <c r="F65" s="1142"/>
      <c r="G65" s="1142"/>
      <c r="H65" s="1142"/>
      <c r="I65" s="1142"/>
      <c r="J65" s="1142"/>
      <c r="K65" s="1142"/>
      <c r="L65" s="1142"/>
      <c r="M65" s="1142"/>
      <c r="N65" s="1142"/>
      <c r="O65" s="1142"/>
      <c r="P65" s="1142"/>
      <c r="Q65" s="1142"/>
      <c r="R65" s="1142"/>
      <c r="S65" s="1142"/>
      <c r="T65" s="1142"/>
      <c r="U65" s="1142"/>
      <c r="V65" s="1142"/>
      <c r="W65" s="1142"/>
      <c r="X65" s="1142"/>
      <c r="Y65" s="1142"/>
      <c r="Z65" s="1142"/>
      <c r="AA65" s="1142"/>
      <c r="AB65" s="1142"/>
      <c r="AC65" s="1142"/>
      <c r="AD65" s="1142"/>
      <c r="AE65" s="1142"/>
      <c r="AF65" s="1142"/>
      <c r="AG65" s="1142"/>
      <c r="AH65" s="1142"/>
      <c r="AI65" s="1142"/>
      <c r="AJ65" s="1142"/>
      <c r="AK65" s="1142"/>
      <c r="AL65" s="1142"/>
      <c r="AM65" s="1142"/>
    </row>
    <row r="66" spans="1:39" s="1091" customFormat="1" x14ac:dyDescent="0.2">
      <c r="A66" s="1229" t="s">
        <v>667</v>
      </c>
      <c r="B66" s="1060"/>
      <c r="C66" s="1138"/>
      <c r="D66" s="1142"/>
      <c r="E66" s="1142"/>
      <c r="F66" s="1142"/>
      <c r="G66" s="1142"/>
      <c r="H66" s="1142"/>
      <c r="I66" s="1142"/>
      <c r="J66" s="1142"/>
      <c r="K66" s="1142"/>
      <c r="L66" s="1142"/>
      <c r="M66" s="1142"/>
      <c r="N66" s="1142"/>
      <c r="O66" s="1142"/>
      <c r="P66" s="1142"/>
      <c r="Q66" s="1142"/>
      <c r="R66" s="1142"/>
      <c r="S66" s="1142"/>
      <c r="T66" s="1142"/>
      <c r="U66" s="1142"/>
      <c r="V66" s="1142"/>
      <c r="W66" s="1142"/>
      <c r="X66" s="1142"/>
      <c r="Y66" s="1142"/>
      <c r="Z66" s="1142"/>
      <c r="AA66" s="1142"/>
      <c r="AB66" s="1142"/>
      <c r="AC66" s="1142"/>
      <c r="AD66" s="1142"/>
      <c r="AE66" s="1142"/>
      <c r="AF66" s="1142"/>
      <c r="AG66" s="1142"/>
      <c r="AH66" s="1142"/>
      <c r="AI66" s="1142"/>
      <c r="AJ66" s="1142"/>
      <c r="AK66" s="1142"/>
      <c r="AL66" s="1142"/>
      <c r="AM66" s="1142"/>
    </row>
    <row r="67" spans="1:39" s="1091" customFormat="1" x14ac:dyDescent="0.2">
      <c r="A67" s="1229" t="s">
        <v>668</v>
      </c>
      <c r="B67" s="1060"/>
      <c r="C67" s="1139"/>
      <c r="D67" s="1117">
        <f>C67</f>
        <v>0</v>
      </c>
      <c r="E67" s="1118" t="str">
        <f>IF(D67="-","-",IF(D67-$C$67&lt;$C$65,D67+1,"-"))</f>
        <v>-</v>
      </c>
      <c r="F67" s="1118" t="str">
        <f t="shared" ref="F67:AH67" si="0">IF(E67="-","-",IF(E67-$C$67&lt;$C$65,E67+1,"-"))</f>
        <v>-</v>
      </c>
      <c r="G67" s="1118" t="str">
        <f t="shared" si="0"/>
        <v>-</v>
      </c>
      <c r="H67" s="1118" t="str">
        <f t="shared" si="0"/>
        <v>-</v>
      </c>
      <c r="I67" s="1118" t="str">
        <f t="shared" si="0"/>
        <v>-</v>
      </c>
      <c r="J67" s="1118" t="str">
        <f t="shared" si="0"/>
        <v>-</v>
      </c>
      <c r="K67" s="1118" t="str">
        <f t="shared" si="0"/>
        <v>-</v>
      </c>
      <c r="L67" s="1118" t="str">
        <f t="shared" si="0"/>
        <v>-</v>
      </c>
      <c r="M67" s="1118" t="str">
        <f t="shared" si="0"/>
        <v>-</v>
      </c>
      <c r="N67" s="1118" t="str">
        <f t="shared" si="0"/>
        <v>-</v>
      </c>
      <c r="O67" s="1118" t="str">
        <f t="shared" si="0"/>
        <v>-</v>
      </c>
      <c r="P67" s="1118" t="str">
        <f t="shared" si="0"/>
        <v>-</v>
      </c>
      <c r="Q67" s="1118" t="str">
        <f t="shared" si="0"/>
        <v>-</v>
      </c>
      <c r="R67" s="1118" t="str">
        <f t="shared" si="0"/>
        <v>-</v>
      </c>
      <c r="S67" s="1118" t="str">
        <f t="shared" si="0"/>
        <v>-</v>
      </c>
      <c r="T67" s="1118" t="str">
        <f t="shared" si="0"/>
        <v>-</v>
      </c>
      <c r="U67" s="1118" t="str">
        <f t="shared" si="0"/>
        <v>-</v>
      </c>
      <c r="V67" s="1118" t="str">
        <f t="shared" si="0"/>
        <v>-</v>
      </c>
      <c r="W67" s="1118" t="str">
        <f t="shared" si="0"/>
        <v>-</v>
      </c>
      <c r="X67" s="1118" t="str">
        <f t="shared" si="0"/>
        <v>-</v>
      </c>
      <c r="Y67" s="1118" t="str">
        <f t="shared" si="0"/>
        <v>-</v>
      </c>
      <c r="Z67" s="1118" t="str">
        <f t="shared" si="0"/>
        <v>-</v>
      </c>
      <c r="AA67" s="1118" t="str">
        <f t="shared" si="0"/>
        <v>-</v>
      </c>
      <c r="AB67" s="1118" t="str">
        <f t="shared" si="0"/>
        <v>-</v>
      </c>
      <c r="AC67" s="1118" t="str">
        <f t="shared" si="0"/>
        <v>-</v>
      </c>
      <c r="AD67" s="1118" t="str">
        <f t="shared" si="0"/>
        <v>-</v>
      </c>
      <c r="AE67" s="1118" t="str">
        <f t="shared" si="0"/>
        <v>-</v>
      </c>
      <c r="AF67" s="1118" t="str">
        <f t="shared" si="0"/>
        <v>-</v>
      </c>
      <c r="AG67" s="1118" t="str">
        <f t="shared" si="0"/>
        <v>-</v>
      </c>
      <c r="AH67" s="1119" t="str">
        <f t="shared" si="0"/>
        <v>-</v>
      </c>
      <c r="AI67" s="1119" t="str">
        <f>IF(AH67="-","-",IF(AH67-$C$67&lt;$C$65,AH67+1,"-"))</f>
        <v>-</v>
      </c>
      <c r="AJ67" s="1119" t="str">
        <f>IF(AI67="-","-",IF(AI67-$C$67&lt;$C$65,AI67+1,"-"))</f>
        <v>-</v>
      </c>
      <c r="AK67" s="1119" t="str">
        <f>IF(AJ67="-","-",IF(AJ67-$C$67&lt;$C$65,AJ67+1,"-"))</f>
        <v>-</v>
      </c>
      <c r="AL67" s="1119" t="str">
        <f>IF(AK67="-","-",IF(AK67-$C$67&lt;$C$65,AK67+1,"-"))</f>
        <v>-</v>
      </c>
      <c r="AM67" s="1120" t="str">
        <f>IF(AL67="-","-",IF(AL67-$C$67&lt;$C$65,AL67+1,"-"))</f>
        <v>-</v>
      </c>
    </row>
    <row r="68" spans="1:39" s="1091" customFormat="1" x14ac:dyDescent="0.2">
      <c r="A68" s="1232" t="s">
        <v>379</v>
      </c>
      <c r="C68" s="1141"/>
      <c r="D68" s="1121">
        <v>0</v>
      </c>
      <c r="E68" s="1122" t="str">
        <f>IF(E67="-","-",E67-$C$67)</f>
        <v>-</v>
      </c>
      <c r="F68" s="1122" t="str">
        <f t="shared" ref="F68:AH68" si="1">IF(F67="-","-",F67-$C$67)</f>
        <v>-</v>
      </c>
      <c r="G68" s="1122" t="str">
        <f t="shared" si="1"/>
        <v>-</v>
      </c>
      <c r="H68" s="1122" t="str">
        <f t="shared" si="1"/>
        <v>-</v>
      </c>
      <c r="I68" s="1122" t="str">
        <f t="shared" si="1"/>
        <v>-</v>
      </c>
      <c r="J68" s="1122" t="str">
        <f t="shared" si="1"/>
        <v>-</v>
      </c>
      <c r="K68" s="1122" t="str">
        <f t="shared" si="1"/>
        <v>-</v>
      </c>
      <c r="L68" s="1122" t="str">
        <f t="shared" si="1"/>
        <v>-</v>
      </c>
      <c r="M68" s="1122" t="str">
        <f t="shared" si="1"/>
        <v>-</v>
      </c>
      <c r="N68" s="1122" t="str">
        <f t="shared" si="1"/>
        <v>-</v>
      </c>
      <c r="O68" s="1122" t="str">
        <f t="shared" si="1"/>
        <v>-</v>
      </c>
      <c r="P68" s="1122" t="str">
        <f t="shared" si="1"/>
        <v>-</v>
      </c>
      <c r="Q68" s="1122" t="str">
        <f t="shared" si="1"/>
        <v>-</v>
      </c>
      <c r="R68" s="1122" t="str">
        <f t="shared" si="1"/>
        <v>-</v>
      </c>
      <c r="S68" s="1122" t="str">
        <f t="shared" si="1"/>
        <v>-</v>
      </c>
      <c r="T68" s="1122" t="str">
        <f t="shared" si="1"/>
        <v>-</v>
      </c>
      <c r="U68" s="1122" t="str">
        <f t="shared" si="1"/>
        <v>-</v>
      </c>
      <c r="V68" s="1122" t="str">
        <f t="shared" si="1"/>
        <v>-</v>
      </c>
      <c r="W68" s="1122" t="str">
        <f t="shared" si="1"/>
        <v>-</v>
      </c>
      <c r="X68" s="1122" t="str">
        <f t="shared" si="1"/>
        <v>-</v>
      </c>
      <c r="Y68" s="1122" t="str">
        <f t="shared" si="1"/>
        <v>-</v>
      </c>
      <c r="Z68" s="1122" t="str">
        <f t="shared" si="1"/>
        <v>-</v>
      </c>
      <c r="AA68" s="1122" t="str">
        <f t="shared" si="1"/>
        <v>-</v>
      </c>
      <c r="AB68" s="1122" t="str">
        <f t="shared" si="1"/>
        <v>-</v>
      </c>
      <c r="AC68" s="1122" t="str">
        <f t="shared" si="1"/>
        <v>-</v>
      </c>
      <c r="AD68" s="1122" t="str">
        <f t="shared" si="1"/>
        <v>-</v>
      </c>
      <c r="AE68" s="1122" t="str">
        <f t="shared" si="1"/>
        <v>-</v>
      </c>
      <c r="AF68" s="1122" t="str">
        <f t="shared" si="1"/>
        <v>-</v>
      </c>
      <c r="AG68" s="1122" t="str">
        <f t="shared" si="1"/>
        <v>-</v>
      </c>
      <c r="AH68" s="1123" t="str">
        <f t="shared" si="1"/>
        <v>-</v>
      </c>
      <c r="AI68" s="1123" t="str">
        <f>IF(AI67="-","-",AI67-$C$67)</f>
        <v>-</v>
      </c>
      <c r="AJ68" s="1123" t="str">
        <f>IF(AJ67="-","-",AJ67-$C$67)</f>
        <v>-</v>
      </c>
      <c r="AK68" s="1123" t="str">
        <f>IF(AK67="-","-",AK67-$C$67)</f>
        <v>-</v>
      </c>
      <c r="AL68" s="1123" t="str">
        <f>IF(AL67="-","-",AL67-$C$67)</f>
        <v>-</v>
      </c>
      <c r="AM68" s="1124" t="str">
        <f>IF(AM67="-","-",AM67-$C$67)</f>
        <v>-</v>
      </c>
    </row>
    <row r="69" spans="1:39" s="1091" customFormat="1" x14ac:dyDescent="0.2">
      <c r="A69" s="1233" t="s">
        <v>669</v>
      </c>
      <c r="B69" s="1130"/>
      <c r="C69" s="1143">
        <f>SUM(D69:I69)</f>
        <v>0</v>
      </c>
      <c r="D69" s="1125"/>
      <c r="E69" s="1126"/>
      <c r="F69" s="1126"/>
      <c r="G69" s="1126"/>
      <c r="H69" s="1126"/>
      <c r="I69" s="1126"/>
      <c r="J69" s="1126"/>
      <c r="K69" s="1126"/>
      <c r="L69" s="1126"/>
      <c r="M69" s="1126"/>
      <c r="N69" s="1126"/>
      <c r="O69" s="1126"/>
      <c r="P69" s="1126"/>
      <c r="Q69" s="1126"/>
      <c r="R69" s="1126"/>
      <c r="S69" s="1126"/>
      <c r="T69" s="1126"/>
      <c r="U69" s="1126"/>
      <c r="V69" s="1126"/>
      <c r="W69" s="1126"/>
      <c r="X69" s="1126"/>
      <c r="Y69" s="1126"/>
      <c r="Z69" s="1126"/>
      <c r="AA69" s="1126"/>
      <c r="AB69" s="1126"/>
      <c r="AC69" s="1126"/>
      <c r="AD69" s="1126"/>
      <c r="AE69" s="1126"/>
      <c r="AF69" s="1126"/>
      <c r="AG69" s="1126"/>
      <c r="AH69" s="1127"/>
      <c r="AI69" s="1127"/>
      <c r="AJ69" s="1127"/>
      <c r="AK69" s="1127"/>
      <c r="AL69" s="1127"/>
      <c r="AM69" s="1128"/>
    </row>
    <row r="70" spans="1:39" s="1091" customFormat="1" x14ac:dyDescent="0.2">
      <c r="A70" s="1233" t="s">
        <v>670</v>
      </c>
      <c r="B70" s="1130"/>
      <c r="C70" s="1143">
        <f>SUM(D70:AI70)</f>
        <v>0</v>
      </c>
      <c r="D70" s="1125"/>
      <c r="E70" s="1126"/>
      <c r="F70" s="1126"/>
      <c r="G70" s="1126"/>
      <c r="H70" s="1126"/>
      <c r="I70" s="1126"/>
      <c r="J70" s="1126"/>
      <c r="K70" s="1126"/>
      <c r="L70" s="1126"/>
      <c r="M70" s="1126"/>
      <c r="N70" s="1126"/>
      <c r="O70" s="1126"/>
      <c r="P70" s="1126"/>
      <c r="Q70" s="1126"/>
      <c r="R70" s="1126"/>
      <c r="S70" s="1126"/>
      <c r="T70" s="1126"/>
      <c r="U70" s="1126"/>
      <c r="V70" s="1126"/>
      <c r="W70" s="1126"/>
      <c r="X70" s="1126"/>
      <c r="Y70" s="1126"/>
      <c r="Z70" s="1126"/>
      <c r="AA70" s="1126"/>
      <c r="AB70" s="1126"/>
      <c r="AC70" s="1126"/>
      <c r="AD70" s="1126"/>
      <c r="AE70" s="1126"/>
      <c r="AF70" s="1126"/>
      <c r="AG70" s="1126"/>
      <c r="AH70" s="1127"/>
      <c r="AI70" s="1127"/>
      <c r="AJ70" s="1127"/>
      <c r="AK70" s="1127"/>
      <c r="AL70" s="1127"/>
      <c r="AM70" s="1128"/>
    </row>
    <row r="71" spans="1:39" s="1091" customFormat="1" x14ac:dyDescent="0.2">
      <c r="A71" s="1229" t="s">
        <v>671</v>
      </c>
      <c r="B71" s="1131"/>
      <c r="C71" s="1143">
        <f>SUM(D71:AM71)</f>
        <v>0</v>
      </c>
      <c r="D71" s="1125"/>
      <c r="E71" s="1126"/>
      <c r="F71" s="1126"/>
      <c r="G71" s="1126"/>
      <c r="H71" s="1126"/>
      <c r="I71" s="1126"/>
      <c r="J71" s="1126"/>
      <c r="K71" s="1126"/>
      <c r="L71" s="1126"/>
      <c r="M71" s="1126"/>
      <c r="N71" s="1126"/>
      <c r="O71" s="1126"/>
      <c r="P71" s="1126"/>
      <c r="Q71" s="1126"/>
      <c r="R71" s="1126"/>
      <c r="S71" s="1126"/>
      <c r="T71" s="1126"/>
      <c r="U71" s="1126"/>
      <c r="V71" s="1126"/>
      <c r="W71" s="1126"/>
      <c r="X71" s="1126"/>
      <c r="Y71" s="1126"/>
      <c r="Z71" s="1126"/>
      <c r="AA71" s="1126"/>
      <c r="AB71" s="1126"/>
      <c r="AC71" s="1126"/>
      <c r="AD71" s="1126"/>
      <c r="AE71" s="1126"/>
      <c r="AF71" s="1126"/>
      <c r="AG71" s="1126"/>
      <c r="AH71" s="1127"/>
      <c r="AI71" s="1127"/>
      <c r="AJ71" s="1127"/>
      <c r="AK71" s="1127"/>
      <c r="AL71" s="1127"/>
      <c r="AM71" s="1128"/>
    </row>
    <row r="72" spans="1:39" s="1091" customFormat="1" hidden="1" x14ac:dyDescent="0.2">
      <c r="A72" s="1234" t="s">
        <v>672</v>
      </c>
      <c r="B72" s="1132"/>
      <c r="C72" s="1143">
        <f>SUM(D72:AH72)</f>
        <v>0</v>
      </c>
      <c r="D72" s="1129">
        <f t="shared" ref="D72:AH72" si="2">IF(D68&gt;$C$65,0, SUM(D69:D71))</f>
        <v>0</v>
      </c>
      <c r="E72" s="1122">
        <f t="shared" si="2"/>
        <v>0</v>
      </c>
      <c r="F72" s="1122">
        <f t="shared" si="2"/>
        <v>0</v>
      </c>
      <c r="G72" s="1122">
        <f t="shared" si="2"/>
        <v>0</v>
      </c>
      <c r="H72" s="1122">
        <f t="shared" si="2"/>
        <v>0</v>
      </c>
      <c r="I72" s="1122">
        <f t="shared" si="2"/>
        <v>0</v>
      </c>
      <c r="J72" s="1122">
        <f t="shared" si="2"/>
        <v>0</v>
      </c>
      <c r="K72" s="1122">
        <f t="shared" si="2"/>
        <v>0</v>
      </c>
      <c r="L72" s="1122">
        <f t="shared" si="2"/>
        <v>0</v>
      </c>
      <c r="M72" s="1122">
        <f t="shared" si="2"/>
        <v>0</v>
      </c>
      <c r="N72" s="1122">
        <f t="shared" si="2"/>
        <v>0</v>
      </c>
      <c r="O72" s="1122">
        <f t="shared" si="2"/>
        <v>0</v>
      </c>
      <c r="P72" s="1122">
        <f t="shared" si="2"/>
        <v>0</v>
      </c>
      <c r="Q72" s="1122">
        <f t="shared" si="2"/>
        <v>0</v>
      </c>
      <c r="R72" s="1122">
        <f t="shared" si="2"/>
        <v>0</v>
      </c>
      <c r="S72" s="1122">
        <f t="shared" si="2"/>
        <v>0</v>
      </c>
      <c r="T72" s="1122">
        <f t="shared" si="2"/>
        <v>0</v>
      </c>
      <c r="U72" s="1122">
        <f t="shared" si="2"/>
        <v>0</v>
      </c>
      <c r="V72" s="1122">
        <f t="shared" si="2"/>
        <v>0</v>
      </c>
      <c r="W72" s="1122">
        <f t="shared" si="2"/>
        <v>0</v>
      </c>
      <c r="X72" s="1122">
        <f t="shared" si="2"/>
        <v>0</v>
      </c>
      <c r="Y72" s="1122">
        <f t="shared" si="2"/>
        <v>0</v>
      </c>
      <c r="Z72" s="1122">
        <f t="shared" si="2"/>
        <v>0</v>
      </c>
      <c r="AA72" s="1122">
        <f t="shared" si="2"/>
        <v>0</v>
      </c>
      <c r="AB72" s="1122">
        <f t="shared" si="2"/>
        <v>0</v>
      </c>
      <c r="AC72" s="1122">
        <f t="shared" si="2"/>
        <v>0</v>
      </c>
      <c r="AD72" s="1122">
        <f t="shared" si="2"/>
        <v>0</v>
      </c>
      <c r="AE72" s="1122">
        <f t="shared" si="2"/>
        <v>0</v>
      </c>
      <c r="AF72" s="1122">
        <f t="shared" si="2"/>
        <v>0</v>
      </c>
      <c r="AG72" s="1122">
        <f t="shared" si="2"/>
        <v>0</v>
      </c>
      <c r="AH72" s="1123">
        <f t="shared" si="2"/>
        <v>0</v>
      </c>
      <c r="AI72" s="1123">
        <f>IF(AI68&gt;$C$65,0, SUM(AI69:AI71))</f>
        <v>0</v>
      </c>
      <c r="AJ72" s="1123">
        <f>IF(AJ68&gt;$C$65,0, SUM(AJ69:AJ71))</f>
        <v>0</v>
      </c>
      <c r="AK72" s="1123">
        <f>IF(AK68&gt;$C$65,0, SUM(AK69:AK71))</f>
        <v>0</v>
      </c>
      <c r="AL72" s="1123">
        <f>IF(AL68&gt;$C$65,0, SUM(AL69:AL71))</f>
        <v>0</v>
      </c>
      <c r="AM72" s="1124">
        <f>IF(AM68&gt;$C$65,0, SUM(AM69:AM71))</f>
        <v>0</v>
      </c>
    </row>
    <row r="73" spans="1:39" hidden="1" x14ac:dyDescent="0.2">
      <c r="A73" s="1235" t="s">
        <v>380</v>
      </c>
      <c r="B73" s="1133"/>
      <c r="C73" s="1064"/>
      <c r="D73" s="1115">
        <f t="shared" ref="D73:AH73" si="3">IF(D68&gt;$C$65, 0, C73+D72)</f>
        <v>0</v>
      </c>
      <c r="E73" s="1115">
        <f t="shared" si="3"/>
        <v>0</v>
      </c>
      <c r="F73" s="1115">
        <f t="shared" si="3"/>
        <v>0</v>
      </c>
      <c r="G73" s="1115">
        <f t="shared" si="3"/>
        <v>0</v>
      </c>
      <c r="H73" s="1115">
        <f t="shared" si="3"/>
        <v>0</v>
      </c>
      <c r="I73" s="1115">
        <f t="shared" si="3"/>
        <v>0</v>
      </c>
      <c r="J73" s="1115">
        <f t="shared" si="3"/>
        <v>0</v>
      </c>
      <c r="K73" s="1115">
        <f t="shared" si="3"/>
        <v>0</v>
      </c>
      <c r="L73" s="1115">
        <f t="shared" si="3"/>
        <v>0</v>
      </c>
      <c r="M73" s="1115">
        <f t="shared" si="3"/>
        <v>0</v>
      </c>
      <c r="N73" s="1115">
        <f t="shared" si="3"/>
        <v>0</v>
      </c>
      <c r="O73" s="1115">
        <f t="shared" si="3"/>
        <v>0</v>
      </c>
      <c r="P73" s="1115">
        <f t="shared" si="3"/>
        <v>0</v>
      </c>
      <c r="Q73" s="1115">
        <f t="shared" si="3"/>
        <v>0</v>
      </c>
      <c r="R73" s="1115">
        <f t="shared" si="3"/>
        <v>0</v>
      </c>
      <c r="S73" s="1115">
        <f t="shared" si="3"/>
        <v>0</v>
      </c>
      <c r="T73" s="1115">
        <f t="shared" si="3"/>
        <v>0</v>
      </c>
      <c r="U73" s="1115">
        <f t="shared" si="3"/>
        <v>0</v>
      </c>
      <c r="V73" s="1115">
        <f t="shared" si="3"/>
        <v>0</v>
      </c>
      <c r="W73" s="1115">
        <f t="shared" si="3"/>
        <v>0</v>
      </c>
      <c r="X73" s="1115">
        <f t="shared" si="3"/>
        <v>0</v>
      </c>
      <c r="Y73" s="1115">
        <f t="shared" si="3"/>
        <v>0</v>
      </c>
      <c r="Z73" s="1115">
        <f t="shared" si="3"/>
        <v>0</v>
      </c>
      <c r="AA73" s="1115">
        <f t="shared" si="3"/>
        <v>0</v>
      </c>
      <c r="AB73" s="1115">
        <f t="shared" si="3"/>
        <v>0</v>
      </c>
      <c r="AC73" s="1115">
        <f t="shared" si="3"/>
        <v>0</v>
      </c>
      <c r="AD73" s="1115">
        <f t="shared" si="3"/>
        <v>0</v>
      </c>
      <c r="AE73" s="1115">
        <f t="shared" si="3"/>
        <v>0</v>
      </c>
      <c r="AF73" s="1115">
        <f t="shared" si="3"/>
        <v>0</v>
      </c>
      <c r="AG73" s="1115">
        <f t="shared" si="3"/>
        <v>0</v>
      </c>
      <c r="AH73" s="1116">
        <f t="shared" si="3"/>
        <v>0</v>
      </c>
      <c r="AI73" s="1116">
        <f>IF(AI68&gt;$C$65, 0, AH73+AI72)</f>
        <v>0</v>
      </c>
      <c r="AJ73" s="1116">
        <f>IF(AJ68&gt;$C$65, 0, AI73+AJ72)</f>
        <v>0</v>
      </c>
      <c r="AK73" s="1116">
        <f>IF(AK68&gt;$C$65, 0, AJ73+AK72)</f>
        <v>0</v>
      </c>
      <c r="AL73" s="1116">
        <f>IF(AL68&gt;$C$65, 0, AK73+AL72)</f>
        <v>0</v>
      </c>
      <c r="AM73" s="1116">
        <f>IF(AM68&gt;$C$65, 0, AL73+AM72)</f>
        <v>0</v>
      </c>
    </row>
    <row r="74" spans="1:39" ht="15" hidden="1" x14ac:dyDescent="0.25">
      <c r="A74" s="1236" t="s">
        <v>381</v>
      </c>
      <c r="B74" s="1134"/>
      <c r="C74" s="1065"/>
      <c r="D74" s="1061">
        <f t="shared" ref="D74:AH74" si="4">IF(D68&gt;$C$65, 0, PV($C$66,D68,,-D72))</f>
        <v>0</v>
      </c>
      <c r="E74" s="1061">
        <f t="shared" si="4"/>
        <v>0</v>
      </c>
      <c r="F74" s="1061">
        <f t="shared" si="4"/>
        <v>0</v>
      </c>
      <c r="G74" s="1061">
        <f t="shared" si="4"/>
        <v>0</v>
      </c>
      <c r="H74" s="1061">
        <f t="shared" si="4"/>
        <v>0</v>
      </c>
      <c r="I74" s="1061">
        <f t="shared" si="4"/>
        <v>0</v>
      </c>
      <c r="J74" s="1061">
        <f t="shared" si="4"/>
        <v>0</v>
      </c>
      <c r="K74" s="1061">
        <f t="shared" si="4"/>
        <v>0</v>
      </c>
      <c r="L74" s="1061">
        <f t="shared" si="4"/>
        <v>0</v>
      </c>
      <c r="M74" s="1061">
        <f t="shared" si="4"/>
        <v>0</v>
      </c>
      <c r="N74" s="1061">
        <f t="shared" si="4"/>
        <v>0</v>
      </c>
      <c r="O74" s="1061">
        <f t="shared" si="4"/>
        <v>0</v>
      </c>
      <c r="P74" s="1061">
        <f t="shared" si="4"/>
        <v>0</v>
      </c>
      <c r="Q74" s="1061">
        <f t="shared" si="4"/>
        <v>0</v>
      </c>
      <c r="R74" s="1061">
        <f t="shared" si="4"/>
        <v>0</v>
      </c>
      <c r="S74" s="1061">
        <f t="shared" si="4"/>
        <v>0</v>
      </c>
      <c r="T74" s="1061">
        <f t="shared" si="4"/>
        <v>0</v>
      </c>
      <c r="U74" s="1061">
        <f t="shared" si="4"/>
        <v>0</v>
      </c>
      <c r="V74" s="1061">
        <f t="shared" si="4"/>
        <v>0</v>
      </c>
      <c r="W74" s="1061">
        <f t="shared" si="4"/>
        <v>0</v>
      </c>
      <c r="X74" s="1061">
        <f t="shared" si="4"/>
        <v>0</v>
      </c>
      <c r="Y74" s="1061">
        <f t="shared" si="4"/>
        <v>0</v>
      </c>
      <c r="Z74" s="1061">
        <f t="shared" si="4"/>
        <v>0</v>
      </c>
      <c r="AA74" s="1061">
        <f t="shared" si="4"/>
        <v>0</v>
      </c>
      <c r="AB74" s="1061">
        <f t="shared" si="4"/>
        <v>0</v>
      </c>
      <c r="AC74" s="1061">
        <f t="shared" si="4"/>
        <v>0</v>
      </c>
      <c r="AD74" s="1061">
        <f t="shared" si="4"/>
        <v>0</v>
      </c>
      <c r="AE74" s="1061">
        <f t="shared" si="4"/>
        <v>0</v>
      </c>
      <c r="AF74" s="1061">
        <f t="shared" si="4"/>
        <v>0</v>
      </c>
      <c r="AG74" s="1061">
        <f t="shared" si="4"/>
        <v>0</v>
      </c>
      <c r="AH74" s="1063">
        <f t="shared" si="4"/>
        <v>0</v>
      </c>
      <c r="AI74" s="1063">
        <f>IF(AI68&gt;$C$65, 0, PV($C$66,AI68,,-AI72))</f>
        <v>0</v>
      </c>
      <c r="AJ74" s="1063">
        <f>IF(AJ68&gt;$C$65, 0, PV($C$66,AJ68,,-AJ72))</f>
        <v>0</v>
      </c>
      <c r="AK74" s="1063">
        <f>IF(AK68&gt;$C$65, 0, PV($C$66,AK68,,-AK72))</f>
        <v>0</v>
      </c>
      <c r="AL74" s="1063">
        <f>IF(AL68&gt;$C$65, 0, PV($C$66,AL68,,-AL72))</f>
        <v>0</v>
      </c>
      <c r="AM74" s="1063">
        <f>IF(AM68&gt;$C$65, 0, PV($C$66,AM68,,-AM72))</f>
        <v>0</v>
      </c>
    </row>
    <row r="75" spans="1:39" ht="15" hidden="1" x14ac:dyDescent="0.25">
      <c r="A75" s="1236" t="s">
        <v>382</v>
      </c>
      <c r="B75" s="1134"/>
      <c r="C75" s="1065"/>
      <c r="D75" s="1061">
        <f t="shared" ref="D75:AH75" si="5">IF(D68&gt;$C$65, 0, C75+D74)</f>
        <v>0</v>
      </c>
      <c r="E75" s="1061">
        <f t="shared" si="5"/>
        <v>0</v>
      </c>
      <c r="F75" s="1061">
        <f t="shared" si="5"/>
        <v>0</v>
      </c>
      <c r="G75" s="1061">
        <f t="shared" si="5"/>
        <v>0</v>
      </c>
      <c r="H75" s="1061">
        <f t="shared" si="5"/>
        <v>0</v>
      </c>
      <c r="I75" s="1061">
        <f t="shared" si="5"/>
        <v>0</v>
      </c>
      <c r="J75" s="1061">
        <f t="shared" si="5"/>
        <v>0</v>
      </c>
      <c r="K75" s="1061">
        <f t="shared" si="5"/>
        <v>0</v>
      </c>
      <c r="L75" s="1061">
        <f t="shared" si="5"/>
        <v>0</v>
      </c>
      <c r="M75" s="1061">
        <f t="shared" si="5"/>
        <v>0</v>
      </c>
      <c r="N75" s="1061">
        <f t="shared" si="5"/>
        <v>0</v>
      </c>
      <c r="O75" s="1061">
        <f t="shared" si="5"/>
        <v>0</v>
      </c>
      <c r="P75" s="1061">
        <f t="shared" si="5"/>
        <v>0</v>
      </c>
      <c r="Q75" s="1061">
        <f t="shared" si="5"/>
        <v>0</v>
      </c>
      <c r="R75" s="1061">
        <f t="shared" si="5"/>
        <v>0</v>
      </c>
      <c r="S75" s="1061">
        <f t="shared" si="5"/>
        <v>0</v>
      </c>
      <c r="T75" s="1061">
        <f t="shared" si="5"/>
        <v>0</v>
      </c>
      <c r="U75" s="1061">
        <f t="shared" si="5"/>
        <v>0</v>
      </c>
      <c r="V75" s="1061">
        <f t="shared" si="5"/>
        <v>0</v>
      </c>
      <c r="W75" s="1061">
        <f t="shared" si="5"/>
        <v>0</v>
      </c>
      <c r="X75" s="1061">
        <f t="shared" si="5"/>
        <v>0</v>
      </c>
      <c r="Y75" s="1061">
        <f t="shared" si="5"/>
        <v>0</v>
      </c>
      <c r="Z75" s="1061">
        <f t="shared" si="5"/>
        <v>0</v>
      </c>
      <c r="AA75" s="1061">
        <f t="shared" si="5"/>
        <v>0</v>
      </c>
      <c r="AB75" s="1061">
        <f t="shared" si="5"/>
        <v>0</v>
      </c>
      <c r="AC75" s="1061">
        <f t="shared" si="5"/>
        <v>0</v>
      </c>
      <c r="AD75" s="1061">
        <f t="shared" si="5"/>
        <v>0</v>
      </c>
      <c r="AE75" s="1061">
        <f t="shared" si="5"/>
        <v>0</v>
      </c>
      <c r="AF75" s="1061">
        <f t="shared" si="5"/>
        <v>0</v>
      </c>
      <c r="AG75" s="1061">
        <f t="shared" si="5"/>
        <v>0</v>
      </c>
      <c r="AH75" s="1063">
        <f t="shared" si="5"/>
        <v>0</v>
      </c>
      <c r="AI75" s="1063">
        <f>IF(AI68&gt;$C$65, 0, AH75+AI74)</f>
        <v>0</v>
      </c>
      <c r="AJ75" s="1063">
        <f>IF(AJ68&gt;$C$65, 0, AI75+AJ74)</f>
        <v>0</v>
      </c>
      <c r="AK75" s="1063">
        <f>IF(AK68&gt;$C$65, 0, AJ75+AK74)</f>
        <v>0</v>
      </c>
      <c r="AL75" s="1063">
        <f>IF(AL68&gt;$C$65, 0, AK75+AL74)</f>
        <v>0</v>
      </c>
      <c r="AM75" s="1063">
        <f>IF(AM68&gt;$C$65, 0, AL75+AM74)</f>
        <v>0</v>
      </c>
    </row>
    <row r="76" spans="1:39" ht="16.5" hidden="1" customHeight="1" x14ac:dyDescent="0.2">
      <c r="A76" s="1237"/>
      <c r="B76" s="1097"/>
      <c r="C76" s="1066"/>
      <c r="D76" s="1062">
        <f>IF(SUM(D70:D71)&lt;&gt;"-",-SUM(D70:D71),"")</f>
        <v>0</v>
      </c>
      <c r="E76" s="1062">
        <f>-SUM(E70:E71)</f>
        <v>0</v>
      </c>
      <c r="F76" s="1062">
        <f>-SUM(F70:F71)</f>
        <v>0</v>
      </c>
      <c r="G76" s="1062">
        <f>-SUM(G70:G71)</f>
        <v>0</v>
      </c>
      <c r="H76" s="1062">
        <f>-SUM(H70:H71)</f>
        <v>0</v>
      </c>
      <c r="I76" s="1062">
        <f>-SUM(I70:I71)</f>
        <v>0</v>
      </c>
      <c r="J76" s="1062">
        <f t="shared" ref="J76:AH76" si="6">-SUM(J70:J71)</f>
        <v>0</v>
      </c>
      <c r="K76" s="1062">
        <f t="shared" si="6"/>
        <v>0</v>
      </c>
      <c r="L76" s="1062">
        <f t="shared" si="6"/>
        <v>0</v>
      </c>
      <c r="M76" s="1062">
        <f t="shared" si="6"/>
        <v>0</v>
      </c>
      <c r="N76" s="1062">
        <f t="shared" si="6"/>
        <v>0</v>
      </c>
      <c r="O76" s="1062">
        <f t="shared" si="6"/>
        <v>0</v>
      </c>
      <c r="P76" s="1062">
        <f t="shared" si="6"/>
        <v>0</v>
      </c>
      <c r="Q76" s="1062">
        <f t="shared" si="6"/>
        <v>0</v>
      </c>
      <c r="R76" s="1062">
        <f t="shared" si="6"/>
        <v>0</v>
      </c>
      <c r="S76" s="1062">
        <f t="shared" si="6"/>
        <v>0</v>
      </c>
      <c r="T76" s="1062">
        <f t="shared" si="6"/>
        <v>0</v>
      </c>
      <c r="U76" s="1062">
        <f t="shared" si="6"/>
        <v>0</v>
      </c>
      <c r="V76" s="1062">
        <f t="shared" si="6"/>
        <v>0</v>
      </c>
      <c r="W76" s="1062">
        <f t="shared" si="6"/>
        <v>0</v>
      </c>
      <c r="X76" s="1062">
        <f t="shared" si="6"/>
        <v>0</v>
      </c>
      <c r="Y76" s="1062">
        <f t="shared" si="6"/>
        <v>0</v>
      </c>
      <c r="Z76" s="1062">
        <f t="shared" si="6"/>
        <v>0</v>
      </c>
      <c r="AA76" s="1062">
        <f t="shared" si="6"/>
        <v>0</v>
      </c>
      <c r="AB76" s="1062">
        <f t="shared" si="6"/>
        <v>0</v>
      </c>
      <c r="AC76" s="1062">
        <f t="shared" si="6"/>
        <v>0</v>
      </c>
      <c r="AD76" s="1062">
        <f t="shared" si="6"/>
        <v>0</v>
      </c>
      <c r="AE76" s="1062">
        <f t="shared" si="6"/>
        <v>0</v>
      </c>
      <c r="AF76" s="1062">
        <f t="shared" si="6"/>
        <v>0</v>
      </c>
      <c r="AG76" s="1062">
        <f t="shared" si="6"/>
        <v>0</v>
      </c>
      <c r="AH76" s="1062">
        <f t="shared" si="6"/>
        <v>0</v>
      </c>
      <c r="AI76" s="1062">
        <f>-SUM(AI70:AI71)</f>
        <v>0</v>
      </c>
      <c r="AJ76" s="1062">
        <f>-SUM(AJ70:AJ71)</f>
        <v>0</v>
      </c>
      <c r="AK76" s="1062">
        <f>-SUM(AK70:AK71)</f>
        <v>0</v>
      </c>
      <c r="AL76" s="1062">
        <f>-SUM(AL70:AL71)</f>
        <v>0</v>
      </c>
      <c r="AM76" s="1062">
        <f>-SUM(AM70:AM71)</f>
        <v>0</v>
      </c>
    </row>
    <row r="77" spans="1:39" ht="16.5" hidden="1" customHeight="1" x14ac:dyDescent="0.2">
      <c r="A77" s="1238"/>
      <c r="B77" s="1091"/>
      <c r="C77" s="1067"/>
      <c r="D77" s="1067"/>
      <c r="E77" s="1067"/>
      <c r="F77" s="1067"/>
      <c r="G77" s="1067"/>
      <c r="H77" s="1067"/>
      <c r="I77" s="1067"/>
    </row>
    <row r="78" spans="1:39" ht="16.5" hidden="1" customHeight="1" x14ac:dyDescent="0.2">
      <c r="A78" s="1238"/>
      <c r="B78" s="1091"/>
      <c r="C78" s="1067"/>
      <c r="D78" s="1067"/>
      <c r="E78" s="1067"/>
      <c r="F78" s="1067"/>
      <c r="G78" s="1067"/>
      <c r="H78" s="1067"/>
      <c r="I78" s="1067"/>
    </row>
    <row r="79" spans="1:39" ht="16.5" hidden="1" customHeight="1" thickBot="1" x14ac:dyDescent="0.25">
      <c r="A79" s="1239"/>
      <c r="B79" s="1091"/>
      <c r="C79" s="1067"/>
      <c r="D79" s="1067"/>
      <c r="E79" s="1067"/>
      <c r="F79" s="1067"/>
      <c r="G79" s="1067"/>
      <c r="H79" s="1067"/>
      <c r="I79" s="1067"/>
    </row>
    <row r="80" spans="1:39" hidden="1" x14ac:dyDescent="0.2">
      <c r="A80" s="1238"/>
      <c r="B80" s="1091"/>
      <c r="C80" s="1068"/>
      <c r="D80" s="1069"/>
      <c r="E80" s="1070" t="s">
        <v>61</v>
      </c>
      <c r="F80" s="1069"/>
      <c r="G80" s="1071" t="s">
        <v>383</v>
      </c>
      <c r="H80" s="1072"/>
      <c r="I80" s="1067"/>
    </row>
    <row r="81" spans="1:24" ht="15" hidden="1" x14ac:dyDescent="0.25">
      <c r="A81" s="1238"/>
      <c r="B81" s="1091"/>
      <c r="C81" s="1073" t="s">
        <v>384</v>
      </c>
      <c r="D81" s="1065"/>
      <c r="E81" s="1074">
        <f>IF(C72&lt;0,"-",IF(C72=0,COUNTIF(D73:AM73, "&lt;" &amp;0),COUNTIF(D73:AM73, "&lt;" &amp;0)-1))</f>
        <v>0</v>
      </c>
      <c r="F81" s="1075">
        <f>IF(C72&lt;0,"-",IF(C72=0,0,IF(E81&lt;=16,CONCATENATE(IF(E81=0,-D73/E72,""),IF(E81=1,-E73/F72,""),IF(E81=2,-F73/G72,""),IF(E81=3,-G73/H72,""),IF(E81=4,-H73/I72,""),IF(E81=5,-I73/J72,""),IF(E81=6,-J73/K72,""),IF(E81=7,-K73/L72,""),IF(E81=8,-L73/M72,""),IF(E81=9,-M73/N72,""),IF(E81=10,-N73/O72,""),IF(E81=11,-O73/P72,""),IF(E81=12,-P73/Q72,""),IF(E81=13,-Q73/R72,""),IF(E81=14,-R73/S72,""),IF(E81=15,-S73/T72,""),IF(E81=16,-T73/U72,"")),IF(E81&lt;=32,CONCATENATE(IF(E81=17,-U73/V72,""),IF(E81=18,-V73/W72,""),IF(E81=19,-W73/X72,""),IF(E81=20,-X73/Y72,""),IF(E81=21,-Y73/Z72,""),IF(E81=22,-Z73/AA72,""),IF(E81=23,-AA73/AB72,""),IF(E81=24,-AB73/AC72,""),IF(E81=25,-AC73/AD72,""),IF(E81=26,-AD73/AE72,""),IF(E81=27,-AE73/AF72,""),IF(E81=28,-AF73/AG72,""),IF(E81=29,-AG73/AH72,""),IF(E81=30,-AH73/AI72,""),IF(E81=31,-AI73/AJ72,""),IF(E81=32,-AJ73/AK72,"")),CONCATENATE(IF(E81=33,-AK73/AL72,""),IF(E81=34,-AL73/AM72,""))))))</f>
        <v>0</v>
      </c>
      <c r="G81" s="1074">
        <f>IF(F81&lt;&gt;"-",F81*12,"-")</f>
        <v>0</v>
      </c>
      <c r="H81" s="1076">
        <f>IF(E81&lt;&gt;"-",E81+F81,"-")</f>
        <v>0</v>
      </c>
      <c r="I81" s="1067"/>
    </row>
    <row r="82" spans="1:24" hidden="1" x14ac:dyDescent="0.2">
      <c r="A82" s="1238"/>
      <c r="B82" s="1135"/>
      <c r="C82" s="1077"/>
      <c r="D82" s="1065"/>
      <c r="E82" s="1074"/>
      <c r="F82" s="1078"/>
      <c r="G82" s="1074"/>
      <c r="H82" s="1076"/>
      <c r="I82" s="1067"/>
    </row>
    <row r="83" spans="1:24" ht="15.75" hidden="1" thickBot="1" x14ac:dyDescent="0.3">
      <c r="A83" s="1238"/>
      <c r="B83" s="1135"/>
      <c r="C83" s="1079" t="s">
        <v>385</v>
      </c>
      <c r="D83" s="1080"/>
      <c r="E83" s="1081">
        <f>IF(F72&lt;0,"-",IF(F72=0,COUNTIF(D75:AM75, "&lt;" &amp;0),COUNTIF(D75:AM75, "&lt;" &amp;0)-1))</f>
        <v>0</v>
      </c>
      <c r="F83" s="1082">
        <f>IF(F72&lt;0,"-",IF(F72=0,0,IF(E83&lt;=16,CONCATENATE(IF(E83=0,-D75/E74,""),IF(E83=1,-E75/F74,""),IF(E83=2,-F75/G74,""),IF(E83=3,-G75/H74,""),IF(E83=4,-H75/I74,""),IF(E83=5,-I75/J74,""),IF(E83=6,-J75/K74,""),IF(E83=7,-K75/L74,""),IF(E83=8,-L75/M74,""),IF(E83=9,-M75/N74,""),IF(E83=10,-N75/O74,""),IF(E83=11,-O75/P74,""),IF(E83=12,-P75/Q74,""),IF(E83=13,-Q75/R74,""),IF(E83=14,-R75/S74,""),IF(E83=15,-S75/T74,""),IF(E83=16,-T75/U74,"")),IF(E83&lt;=32,CONCATENATE(IF(E83=17,-U75/V74,""),IF(E83=18,-V75/W74,""),IF(E83=19,-W75/X74,""),IF(E83=20,-X75/Y74,""),IF(E83=21,-Y75/Z74,""),IF(E83=22,-Z75/AA74,""),IF(E83=23,-AA75/AB74,""),IF(E83=24,-AB75/AC74,""),IF(E83=25,-AC75/AD74,""),IF(E83=26,-AD75/AE74,""),IF(E83=27,-AE75/AF74,""),IF(E83=28,-AF75/AG74,""),IF(E83=29,-AG75/AH74,""),IF(E83=30,-AH75/AI74,""),IF(E83=31,-AI75/AJ74,""),IF(E83=32,-AJ75/AK74,"")),CONCATENATE(IF(E83=33,-AK75/AL74,""),IF(E83=34,-AL75/AM74,""))))))</f>
        <v>0</v>
      </c>
      <c r="G83" s="1074">
        <f>IF(F83&lt;&gt;"-",F83*12,"-")</f>
        <v>0</v>
      </c>
      <c r="H83" s="1076">
        <f>IF(E83&lt;&gt;"-",E83+F83,"-")</f>
        <v>0</v>
      </c>
      <c r="I83" s="1067"/>
    </row>
    <row r="84" spans="1:24" s="1091" customFormat="1" hidden="1" x14ac:dyDescent="0.2">
      <c r="A84" s="1238"/>
      <c r="C84" s="1136"/>
      <c r="D84" s="1136"/>
      <c r="H84" s="1136"/>
      <c r="I84" s="1136"/>
    </row>
    <row r="85" spans="1:24" s="1091" customFormat="1" x14ac:dyDescent="0.2">
      <c r="A85" s="1229" t="s">
        <v>673</v>
      </c>
      <c r="B85" s="1060"/>
      <c r="C85" s="1144">
        <f>NPV($C$66,D69:AM69)</f>
        <v>0</v>
      </c>
      <c r="D85" s="1083"/>
      <c r="E85" s="1083"/>
      <c r="F85" s="1083"/>
    </row>
    <row r="86" spans="1:24" s="1091" customFormat="1" x14ac:dyDescent="0.2">
      <c r="A86" s="1229" t="s">
        <v>674</v>
      </c>
      <c r="B86" s="1060"/>
      <c r="C86" s="1144">
        <f>NPV($C$66,D72:AM72)</f>
        <v>0</v>
      </c>
      <c r="D86" s="1083"/>
      <c r="E86" s="1083"/>
      <c r="F86" s="1083"/>
      <c r="H86" s="1137"/>
    </row>
    <row r="87" spans="1:24" s="1091" customFormat="1" x14ac:dyDescent="0.2">
      <c r="A87" s="1229" t="s">
        <v>675</v>
      </c>
      <c r="B87" s="1060"/>
      <c r="C87" s="1145" t="str">
        <f>IF($C$65=E83, "не достигнуто", E83)</f>
        <v>не достигнуто</v>
      </c>
      <c r="D87" s="1083" t="s">
        <v>679</v>
      </c>
      <c r="E87" s="1147">
        <f>IF($C$65=E83, 0, G83)</f>
        <v>0</v>
      </c>
      <c r="F87" s="1083" t="s">
        <v>678</v>
      </c>
    </row>
    <row r="88" spans="1:24" s="1091" customFormat="1" x14ac:dyDescent="0.2">
      <c r="A88" s="1240" t="s">
        <v>676</v>
      </c>
      <c r="B88" s="1060"/>
      <c r="C88" s="1146" t="e">
        <f>C86/NPV($C$66,D76:I76)</f>
        <v>#DIV/0!</v>
      </c>
      <c r="D88" s="1083"/>
      <c r="E88" s="1083"/>
      <c r="F88" s="1083"/>
    </row>
    <row r="89" spans="1:24" s="1091" customFormat="1" x14ac:dyDescent="0.2">
      <c r="A89" s="1241"/>
    </row>
    <row r="90" spans="1:24" s="1091" customFormat="1" ht="15" x14ac:dyDescent="0.25">
      <c r="A90" s="1242" t="s">
        <v>677</v>
      </c>
      <c r="B90" s="1177" t="s">
        <v>452</v>
      </c>
      <c r="C90" s="1110"/>
    </row>
    <row r="91" spans="1:24" s="1091" customFormat="1" x14ac:dyDescent="0.2"/>
    <row r="92" spans="1:24" s="1091" customFormat="1" x14ac:dyDescent="0.2"/>
    <row r="93" spans="1:24" s="226" customFormat="1" ht="24.75" customHeight="1" x14ac:dyDescent="0.2">
      <c r="A93" s="332"/>
      <c r="B93" s="332"/>
      <c r="C93" s="332"/>
      <c r="D93" s="332"/>
      <c r="E93" s="332"/>
      <c r="F93" s="332"/>
      <c r="G93" s="332"/>
      <c r="H93" s="332"/>
      <c r="I93" s="332"/>
      <c r="J93" s="332"/>
      <c r="K93" s="332"/>
      <c r="L93" s="332"/>
      <c r="M93" s="332"/>
      <c r="N93" s="332"/>
      <c r="O93" s="332"/>
      <c r="P93" s="332"/>
      <c r="Q93" s="1000"/>
      <c r="R93" s="1192" t="s">
        <v>1073</v>
      </c>
      <c r="S93" s="1192" t="s">
        <v>1077</v>
      </c>
      <c r="T93" s="1224"/>
      <c r="U93" s="999"/>
      <c r="V93" s="225"/>
      <c r="W93" s="225"/>
      <c r="X93" s="225"/>
    </row>
    <row r="94" spans="1:24" s="1100" customFormat="1" x14ac:dyDescent="0.2"/>
    <row r="95" spans="1:24" s="1100" customFormat="1" x14ac:dyDescent="0.2"/>
    <row r="96" spans="1:24" s="1100" customFormat="1" x14ac:dyDescent="0.2"/>
    <row r="97" s="1100" customFormat="1" x14ac:dyDescent="0.2"/>
    <row r="98" s="1100" customFormat="1" x14ac:dyDescent="0.2"/>
    <row r="99" s="1100" customFormat="1" x14ac:dyDescent="0.2"/>
    <row r="100" s="1100" customFormat="1" x14ac:dyDescent="0.2"/>
    <row r="101" s="1100" customFormat="1" x14ac:dyDescent="0.2"/>
    <row r="102" s="1100" customFormat="1" x14ac:dyDescent="0.2"/>
    <row r="103" s="1100" customFormat="1" x14ac:dyDescent="0.2"/>
    <row r="104" s="1100" customFormat="1" x14ac:dyDescent="0.2"/>
    <row r="105" s="1100" customFormat="1" x14ac:dyDescent="0.2"/>
    <row r="106" s="1100" customFormat="1" x14ac:dyDescent="0.2"/>
    <row r="107" s="1100" customFormat="1" x14ac:dyDescent="0.2"/>
    <row r="108" s="1100" customFormat="1" x14ac:dyDescent="0.2"/>
    <row r="109" s="1100" customFormat="1" x14ac:dyDescent="0.2"/>
    <row r="110" s="1100" customFormat="1" x14ac:dyDescent="0.2"/>
    <row r="111" s="1100" customFormat="1" x14ac:dyDescent="0.2"/>
    <row r="112" s="1100" customFormat="1" x14ac:dyDescent="0.2"/>
    <row r="113" s="1100" customFormat="1" x14ac:dyDescent="0.2"/>
    <row r="114" s="1100" customFormat="1" x14ac:dyDescent="0.2"/>
    <row r="115" s="1100" customFormat="1" x14ac:dyDescent="0.2"/>
    <row r="116" s="1100" customFormat="1" x14ac:dyDescent="0.2"/>
    <row r="117" s="1100" customFormat="1" x14ac:dyDescent="0.2"/>
    <row r="118" s="1100" customFormat="1" x14ac:dyDescent="0.2"/>
    <row r="119" s="1100" customFormat="1" x14ac:dyDescent="0.2"/>
    <row r="120" s="1100" customFormat="1" x14ac:dyDescent="0.2"/>
    <row r="121" s="1100" customFormat="1" x14ac:dyDescent="0.2"/>
    <row r="122" s="1100" customFormat="1" x14ac:dyDescent="0.2"/>
    <row r="123" s="1100" customFormat="1" x14ac:dyDescent="0.2"/>
    <row r="124" s="1100" customFormat="1" x14ac:dyDescent="0.2"/>
    <row r="125" s="1100" customFormat="1" x14ac:dyDescent="0.2"/>
    <row r="126" s="1100" customFormat="1" x14ac:dyDescent="0.2"/>
    <row r="127" s="1100" customFormat="1" x14ac:dyDescent="0.2"/>
    <row r="128" s="1100" customFormat="1" x14ac:dyDescent="0.2"/>
    <row r="129" s="1100" customFormat="1" x14ac:dyDescent="0.2"/>
    <row r="130" s="1100" customFormat="1" x14ac:dyDescent="0.2"/>
    <row r="131" s="1100" customFormat="1" x14ac:dyDescent="0.2"/>
    <row r="132" s="1100" customFormat="1" x14ac:dyDescent="0.2"/>
    <row r="133" s="1100" customFormat="1" x14ac:dyDescent="0.2"/>
    <row r="134" s="1100" customFormat="1" x14ac:dyDescent="0.2"/>
    <row r="135" s="1100" customFormat="1" x14ac:dyDescent="0.2"/>
    <row r="136" s="1100" customFormat="1" x14ac:dyDescent="0.2"/>
    <row r="137" s="1100" customFormat="1" x14ac:dyDescent="0.2"/>
    <row r="138" s="1100" customFormat="1" x14ac:dyDescent="0.2"/>
    <row r="139" s="1100" customFormat="1" x14ac:dyDescent="0.2"/>
    <row r="140" s="1100" customFormat="1" x14ac:dyDescent="0.2"/>
    <row r="141" s="1100" customFormat="1" x14ac:dyDescent="0.2"/>
    <row r="142" s="1100" customFormat="1" x14ac:dyDescent="0.2"/>
    <row r="143" s="1100" customFormat="1" x14ac:dyDescent="0.2"/>
    <row r="144" s="1100" customFormat="1" x14ac:dyDescent="0.2"/>
    <row r="145" s="1100" customFormat="1" x14ac:dyDescent="0.2"/>
    <row r="146" s="1100" customFormat="1" x14ac:dyDescent="0.2"/>
    <row r="147" s="1100" customFormat="1" x14ac:dyDescent="0.2"/>
    <row r="148" s="1100" customFormat="1" x14ac:dyDescent="0.2"/>
    <row r="149" s="1100" customFormat="1" x14ac:dyDescent="0.2"/>
    <row r="150" s="1100" customFormat="1" x14ac:dyDescent="0.2"/>
    <row r="151" s="1100" customFormat="1" x14ac:dyDescent="0.2"/>
    <row r="152" s="1100" customFormat="1" x14ac:dyDescent="0.2"/>
    <row r="153" s="1100" customFormat="1" x14ac:dyDescent="0.2"/>
    <row r="154" s="1100" customFormat="1" x14ac:dyDescent="0.2"/>
    <row r="155" s="1100" customFormat="1" x14ac:dyDescent="0.2"/>
    <row r="156" s="1100" customFormat="1" x14ac:dyDescent="0.2"/>
    <row r="157" s="1100" customFormat="1" x14ac:dyDescent="0.2"/>
    <row r="158" s="1100" customFormat="1" x14ac:dyDescent="0.2"/>
    <row r="159" s="1100" customFormat="1" x14ac:dyDescent="0.2"/>
    <row r="160" s="1100" customFormat="1" x14ac:dyDescent="0.2"/>
    <row r="161" s="1100" customFormat="1" x14ac:dyDescent="0.2"/>
    <row r="162" s="1100" customFormat="1" x14ac:dyDescent="0.2"/>
    <row r="163" s="1100" customFormat="1" x14ac:dyDescent="0.2"/>
    <row r="164" s="1100" customFormat="1" x14ac:dyDescent="0.2"/>
    <row r="165" s="1100" customFormat="1" x14ac:dyDescent="0.2"/>
    <row r="166" s="1100" customFormat="1" x14ac:dyDescent="0.2"/>
    <row r="167" s="1100" customFormat="1" x14ac:dyDescent="0.2"/>
    <row r="168" s="1100" customFormat="1" x14ac:dyDescent="0.2"/>
    <row r="169" s="1100" customFormat="1" x14ac:dyDescent="0.2"/>
    <row r="170" s="1100" customFormat="1" x14ac:dyDescent="0.2"/>
    <row r="171" s="1100" customFormat="1" x14ac:dyDescent="0.2"/>
    <row r="172" s="1100" customFormat="1" x14ac:dyDescent="0.2"/>
    <row r="173" s="1100" customFormat="1" x14ac:dyDescent="0.2"/>
    <row r="174" s="1100" customFormat="1" x14ac:dyDescent="0.2"/>
    <row r="175" s="1100" customFormat="1" x14ac:dyDescent="0.2"/>
    <row r="176" s="1100" customFormat="1" x14ac:dyDescent="0.2"/>
    <row r="177" s="1100" customFormat="1" x14ac:dyDescent="0.2"/>
    <row r="178" s="1100" customFormat="1" x14ac:dyDescent="0.2"/>
    <row r="179" s="1100" customFormat="1" x14ac:dyDescent="0.2"/>
    <row r="180" s="1100" customFormat="1" x14ac:dyDescent="0.2"/>
    <row r="181" s="1100" customFormat="1" x14ac:dyDescent="0.2"/>
    <row r="182" s="1100" customFormat="1" x14ac:dyDescent="0.2"/>
    <row r="183" s="1100" customFormat="1" x14ac:dyDescent="0.2"/>
    <row r="184" s="1100" customFormat="1" x14ac:dyDescent="0.2"/>
    <row r="185" s="1100" customFormat="1" x14ac:dyDescent="0.2"/>
    <row r="186" s="1100" customFormat="1" x14ac:dyDescent="0.2"/>
    <row r="187" s="1100" customFormat="1" x14ac:dyDescent="0.2"/>
    <row r="188" s="1100" customFormat="1" x14ac:dyDescent="0.2"/>
    <row r="189" s="1100" customFormat="1" x14ac:dyDescent="0.2"/>
    <row r="190" s="1100" customFormat="1" x14ac:dyDescent="0.2"/>
    <row r="191" s="1100" customFormat="1" x14ac:dyDescent="0.2"/>
    <row r="192" s="1100" customFormat="1" x14ac:dyDescent="0.2"/>
    <row r="193" s="1100" customFormat="1" x14ac:dyDescent="0.2"/>
    <row r="194" s="1100" customFormat="1" x14ac:dyDescent="0.2"/>
    <row r="195" s="1100" customFormat="1" x14ac:dyDescent="0.2"/>
    <row r="196" s="1100" customFormat="1" x14ac:dyDescent="0.2"/>
    <row r="197" s="1100" customFormat="1" x14ac:dyDescent="0.2"/>
    <row r="198" s="1100" customFormat="1" x14ac:dyDescent="0.2"/>
    <row r="199" s="1100" customFormat="1" x14ac:dyDescent="0.2"/>
    <row r="200" s="1100" customFormat="1" x14ac:dyDescent="0.2"/>
    <row r="201" s="1100" customFormat="1" x14ac:dyDescent="0.2"/>
    <row r="202" s="1100" customFormat="1" x14ac:dyDescent="0.2"/>
    <row r="203" s="1100" customFormat="1" x14ac:dyDescent="0.2"/>
    <row r="204" s="1100" customFormat="1" x14ac:dyDescent="0.2"/>
    <row r="205" s="1100" customFormat="1" x14ac:dyDescent="0.2"/>
    <row r="206" s="1100" customFormat="1" x14ac:dyDescent="0.2"/>
    <row r="207" s="1100" customFormat="1" x14ac:dyDescent="0.2"/>
    <row r="208" s="1100" customFormat="1" x14ac:dyDescent="0.2"/>
    <row r="209" s="1100" customFormat="1" x14ac:dyDescent="0.2"/>
    <row r="210" s="1100" customFormat="1" x14ac:dyDescent="0.2"/>
    <row r="211" s="1100" customFormat="1" x14ac:dyDescent="0.2"/>
    <row r="212" s="1100" customFormat="1" x14ac:dyDescent="0.2"/>
    <row r="213" s="1100" customFormat="1" x14ac:dyDescent="0.2"/>
    <row r="214" s="1100" customFormat="1" x14ac:dyDescent="0.2"/>
    <row r="215" s="1100" customFormat="1" x14ac:dyDescent="0.2"/>
    <row r="216" s="1100" customFormat="1" x14ac:dyDescent="0.2"/>
    <row r="217" s="1100" customFormat="1" x14ac:dyDescent="0.2"/>
    <row r="218" s="1100" customFormat="1" x14ac:dyDescent="0.2"/>
    <row r="219" s="1100" customFormat="1" x14ac:dyDescent="0.2"/>
    <row r="220" s="1100" customFormat="1" x14ac:dyDescent="0.2"/>
    <row r="221" s="1100" customFormat="1" x14ac:dyDescent="0.2"/>
    <row r="222" s="1100" customFormat="1" x14ac:dyDescent="0.2"/>
    <row r="223" s="1100" customFormat="1" x14ac:dyDescent="0.2"/>
    <row r="224" s="1100" customFormat="1" x14ac:dyDescent="0.2"/>
    <row r="225" s="1100" customFormat="1" x14ac:dyDescent="0.2"/>
    <row r="226" s="1100" customFormat="1" x14ac:dyDescent="0.2"/>
    <row r="227" s="1100" customFormat="1" x14ac:dyDescent="0.2"/>
    <row r="228" s="1100" customFormat="1" x14ac:dyDescent="0.2"/>
    <row r="229" s="1100" customFormat="1" x14ac:dyDescent="0.2"/>
    <row r="230" s="1100" customFormat="1" x14ac:dyDescent="0.2"/>
    <row r="231" s="1100" customFormat="1" x14ac:dyDescent="0.2"/>
    <row r="232" s="1100" customFormat="1" x14ac:dyDescent="0.2"/>
    <row r="233" s="1100" customFormat="1" x14ac:dyDescent="0.2"/>
    <row r="234" s="1100" customFormat="1" x14ac:dyDescent="0.2"/>
    <row r="235" s="1100" customFormat="1" x14ac:dyDescent="0.2"/>
    <row r="236" s="1100" customFormat="1" x14ac:dyDescent="0.2"/>
    <row r="237" s="1100" customFormat="1" x14ac:dyDescent="0.2"/>
    <row r="238" s="1100" customFormat="1" x14ac:dyDescent="0.2"/>
    <row r="239" s="1100" customFormat="1" x14ac:dyDescent="0.2"/>
    <row r="240" s="1100" customFormat="1" x14ac:dyDescent="0.2"/>
    <row r="241" s="1100" customFormat="1" x14ac:dyDescent="0.2"/>
    <row r="242" s="1100" customFormat="1" x14ac:dyDescent="0.2"/>
    <row r="243" s="1100" customFormat="1" x14ac:dyDescent="0.2"/>
    <row r="244" s="1100" customFormat="1" x14ac:dyDescent="0.2"/>
    <row r="245" s="1100" customFormat="1" x14ac:dyDescent="0.2"/>
    <row r="246" s="1100" customFormat="1" x14ac:dyDescent="0.2"/>
    <row r="247" s="1100" customFormat="1" x14ac:dyDescent="0.2"/>
    <row r="248" s="1100" customFormat="1" x14ac:dyDescent="0.2"/>
    <row r="249" s="1100" customFormat="1" x14ac:dyDescent="0.2"/>
    <row r="250" s="1100" customFormat="1" x14ac:dyDescent="0.2"/>
    <row r="251" s="1100" customFormat="1" x14ac:dyDescent="0.2"/>
    <row r="252" s="1100" customFormat="1" x14ac:dyDescent="0.2"/>
    <row r="253" s="1100" customFormat="1" x14ac:dyDescent="0.2"/>
    <row r="254" s="1100" customFormat="1" x14ac:dyDescent="0.2"/>
    <row r="255" s="1100" customFormat="1" x14ac:dyDescent="0.2"/>
    <row r="256" s="1100" customFormat="1" x14ac:dyDescent="0.2"/>
    <row r="257" s="1100" customFormat="1" x14ac:dyDescent="0.2"/>
    <row r="258" s="1100" customFormat="1" x14ac:dyDescent="0.2"/>
    <row r="259" s="1100" customFormat="1" x14ac:dyDescent="0.2"/>
    <row r="260" s="1100" customFormat="1" x14ac:dyDescent="0.2"/>
    <row r="261" s="1100" customFormat="1" x14ac:dyDescent="0.2"/>
    <row r="262" s="1100" customFormat="1" x14ac:dyDescent="0.2"/>
    <row r="263" s="1100" customFormat="1" x14ac:dyDescent="0.2"/>
    <row r="264" s="1100" customFormat="1" x14ac:dyDescent="0.2"/>
    <row r="265" s="1100" customFormat="1" x14ac:dyDescent="0.2"/>
    <row r="266" s="1100" customFormat="1" x14ac:dyDescent="0.2"/>
    <row r="267" s="1100" customFormat="1" x14ac:dyDescent="0.2"/>
    <row r="268" s="1100" customFormat="1" x14ac:dyDescent="0.2"/>
    <row r="269" s="1100" customFormat="1" x14ac:dyDescent="0.2"/>
    <row r="270" s="1100" customFormat="1" x14ac:dyDescent="0.2"/>
    <row r="271" s="1100" customFormat="1" x14ac:dyDescent="0.2"/>
    <row r="272" s="1100" customFormat="1" x14ac:dyDescent="0.2"/>
    <row r="273" s="1100" customFormat="1" x14ac:dyDescent="0.2"/>
    <row r="274" s="1100" customFormat="1" x14ac:dyDescent="0.2"/>
    <row r="275" s="1100" customFormat="1" x14ac:dyDescent="0.2"/>
    <row r="276" s="1100" customFormat="1" x14ac:dyDescent="0.2"/>
    <row r="277" s="1100" customFormat="1" x14ac:dyDescent="0.2"/>
    <row r="278" s="1100" customFormat="1" x14ac:dyDescent="0.2"/>
    <row r="279" s="1100" customFormat="1" x14ac:dyDescent="0.2"/>
    <row r="280" s="1100" customFormat="1" x14ac:dyDescent="0.2"/>
    <row r="281" s="1100" customFormat="1" x14ac:dyDescent="0.2"/>
    <row r="282" s="1100" customFormat="1" x14ac:dyDescent="0.2"/>
    <row r="283" s="1100" customFormat="1" x14ac:dyDescent="0.2"/>
    <row r="284" s="1100" customFormat="1" x14ac:dyDescent="0.2"/>
    <row r="285" s="1100" customFormat="1" x14ac:dyDescent="0.2"/>
    <row r="286" s="1100" customFormat="1" x14ac:dyDescent="0.2"/>
    <row r="287" s="1100" customFormat="1" x14ac:dyDescent="0.2"/>
    <row r="288" s="1100" customFormat="1" x14ac:dyDescent="0.2"/>
    <row r="289" s="1100" customFormat="1" x14ac:dyDescent="0.2"/>
    <row r="290" s="1100" customFormat="1" x14ac:dyDescent="0.2"/>
    <row r="291" s="1100" customFormat="1" x14ac:dyDescent="0.2"/>
    <row r="292" s="1100" customFormat="1" x14ac:dyDescent="0.2"/>
    <row r="293" s="1100" customFormat="1" x14ac:dyDescent="0.2"/>
    <row r="294" s="1100" customFormat="1" x14ac:dyDescent="0.2"/>
    <row r="295" s="1100" customFormat="1" x14ac:dyDescent="0.2"/>
    <row r="296" s="1100" customFormat="1" x14ac:dyDescent="0.2"/>
    <row r="297" s="1100" customFormat="1" x14ac:dyDescent="0.2"/>
    <row r="298" s="1100" customFormat="1" x14ac:dyDescent="0.2"/>
    <row r="299" s="1100" customFormat="1" x14ac:dyDescent="0.2"/>
    <row r="300" s="1100" customFormat="1" x14ac:dyDescent="0.2"/>
    <row r="301" s="1100" customFormat="1" x14ac:dyDescent="0.2"/>
    <row r="302" s="1100" customFormat="1" x14ac:dyDescent="0.2"/>
    <row r="303" s="1100" customFormat="1" x14ac:dyDescent="0.2"/>
    <row r="304" s="1100" customFormat="1" x14ac:dyDescent="0.2"/>
    <row r="305" s="1100" customFormat="1" x14ac:dyDescent="0.2"/>
    <row r="306" s="1100" customFormat="1" x14ac:dyDescent="0.2"/>
    <row r="307" s="1100" customFormat="1" x14ac:dyDescent="0.2"/>
    <row r="308" s="1100" customFormat="1" x14ac:dyDescent="0.2"/>
    <row r="309" s="1100" customFormat="1" x14ac:dyDescent="0.2"/>
    <row r="310" s="1100" customFormat="1" x14ac:dyDescent="0.2"/>
    <row r="311" s="1100" customFormat="1" x14ac:dyDescent="0.2"/>
    <row r="312" s="1100" customFormat="1" x14ac:dyDescent="0.2"/>
    <row r="313" s="1100" customFormat="1" x14ac:dyDescent="0.2"/>
    <row r="314" s="1100" customFormat="1" x14ac:dyDescent="0.2"/>
    <row r="315" s="1100" customFormat="1" x14ac:dyDescent="0.2"/>
    <row r="316" s="1100" customFormat="1" x14ac:dyDescent="0.2"/>
    <row r="317" s="1100" customFormat="1" x14ac:dyDescent="0.2"/>
    <row r="318" s="1100" customFormat="1" x14ac:dyDescent="0.2"/>
    <row r="319" s="1100" customFormat="1" x14ac:dyDescent="0.2"/>
    <row r="320" s="1100" customFormat="1" x14ac:dyDescent="0.2"/>
    <row r="321" s="1100" customFormat="1" x14ac:dyDescent="0.2"/>
    <row r="322" s="1100" customFormat="1" x14ac:dyDescent="0.2"/>
    <row r="323" s="1100" customFormat="1" x14ac:dyDescent="0.2"/>
    <row r="324" s="1100" customFormat="1" x14ac:dyDescent="0.2"/>
    <row r="325" s="1100" customFormat="1" x14ac:dyDescent="0.2"/>
    <row r="326" s="1100" customFormat="1" x14ac:dyDescent="0.2"/>
    <row r="327" s="1100" customFormat="1" x14ac:dyDescent="0.2"/>
    <row r="328" s="1100" customFormat="1" x14ac:dyDescent="0.2"/>
    <row r="329" s="1100" customFormat="1" x14ac:dyDescent="0.2"/>
    <row r="330" s="1100" customFormat="1" x14ac:dyDescent="0.2"/>
    <row r="331" s="1100" customFormat="1" x14ac:dyDescent="0.2"/>
    <row r="332" s="1100" customFormat="1" x14ac:dyDescent="0.2"/>
    <row r="333" s="1100" customFormat="1" x14ac:dyDescent="0.2"/>
    <row r="334" s="1100" customFormat="1" x14ac:dyDescent="0.2"/>
    <row r="335" s="1100" customFormat="1" x14ac:dyDescent="0.2"/>
    <row r="336" s="1100" customFormat="1" x14ac:dyDescent="0.2"/>
    <row r="337" s="1100" customFormat="1" x14ac:dyDescent="0.2"/>
    <row r="338" s="1100" customFormat="1" x14ac:dyDescent="0.2"/>
    <row r="339" s="1100" customFormat="1" x14ac:dyDescent="0.2"/>
    <row r="340" s="1100" customFormat="1" x14ac:dyDescent="0.2"/>
    <row r="341" s="1100" customFormat="1" x14ac:dyDescent="0.2"/>
    <row r="342" s="1100" customFormat="1" x14ac:dyDescent="0.2"/>
    <row r="343" s="1100" customFormat="1" x14ac:dyDescent="0.2"/>
    <row r="344" s="1100" customFormat="1" x14ac:dyDescent="0.2"/>
    <row r="345" s="1100" customFormat="1" x14ac:dyDescent="0.2"/>
    <row r="346" s="1100" customFormat="1" x14ac:dyDescent="0.2"/>
    <row r="347" s="1100" customFormat="1" x14ac:dyDescent="0.2"/>
    <row r="348" s="1100" customFormat="1" x14ac:dyDescent="0.2"/>
    <row r="349" s="1100" customFormat="1" x14ac:dyDescent="0.2"/>
    <row r="350" s="1100" customFormat="1" x14ac:dyDescent="0.2"/>
    <row r="351" s="1100" customFormat="1" x14ac:dyDescent="0.2"/>
    <row r="352" s="1100" customFormat="1" x14ac:dyDescent="0.2"/>
    <row r="353" s="1100" customFormat="1" x14ac:dyDescent="0.2"/>
    <row r="354" s="1100" customFormat="1" x14ac:dyDescent="0.2"/>
    <row r="355" s="1100" customFormat="1" x14ac:dyDescent="0.2"/>
    <row r="356" s="1100" customFormat="1" x14ac:dyDescent="0.2"/>
    <row r="357" s="1100" customFormat="1" x14ac:dyDescent="0.2"/>
    <row r="358" s="1100" customFormat="1" x14ac:dyDescent="0.2"/>
    <row r="359" s="1100" customFormat="1" x14ac:dyDescent="0.2"/>
    <row r="360" s="1100" customFormat="1" x14ac:dyDescent="0.2"/>
    <row r="361" s="1100" customFormat="1" x14ac:dyDescent="0.2"/>
    <row r="362" s="1100" customFormat="1" x14ac:dyDescent="0.2"/>
    <row r="363" s="1100" customFormat="1" x14ac:dyDescent="0.2"/>
    <row r="364" s="1100" customFormat="1" x14ac:dyDescent="0.2"/>
    <row r="365" s="1100" customFormat="1" x14ac:dyDescent="0.2"/>
    <row r="366" s="1100" customFormat="1" x14ac:dyDescent="0.2"/>
    <row r="367" s="1100" customFormat="1" x14ac:dyDescent="0.2"/>
    <row r="368" s="1100" customFormat="1" x14ac:dyDescent="0.2"/>
    <row r="369" s="1100" customFormat="1" x14ac:dyDescent="0.2"/>
    <row r="370" s="1100" customFormat="1" x14ac:dyDescent="0.2"/>
    <row r="371" s="1100" customFormat="1" x14ac:dyDescent="0.2"/>
    <row r="372" s="1100" customFormat="1" x14ac:dyDescent="0.2"/>
    <row r="373" s="1100" customFormat="1" x14ac:dyDescent="0.2"/>
    <row r="374" s="1100" customFormat="1" x14ac:dyDescent="0.2"/>
    <row r="375" s="1100" customFormat="1" x14ac:dyDescent="0.2"/>
    <row r="376" s="1100" customFormat="1" x14ac:dyDescent="0.2"/>
    <row r="377" s="1100" customFormat="1" x14ac:dyDescent="0.2"/>
    <row r="378" s="1100" customFormat="1" x14ac:dyDescent="0.2"/>
    <row r="379" s="1100" customFormat="1" x14ac:dyDescent="0.2"/>
    <row r="380" s="1100" customFormat="1" x14ac:dyDescent="0.2"/>
    <row r="381" s="1100" customFormat="1" x14ac:dyDescent="0.2"/>
    <row r="382" s="1100" customFormat="1" x14ac:dyDescent="0.2"/>
    <row r="383" s="1100" customFormat="1" x14ac:dyDescent="0.2"/>
    <row r="384" s="1100" customFormat="1" x14ac:dyDescent="0.2"/>
    <row r="385" s="1100" customFormat="1" x14ac:dyDescent="0.2"/>
    <row r="386" s="1100" customFormat="1" x14ac:dyDescent="0.2"/>
    <row r="387" s="1100" customFormat="1" x14ac:dyDescent="0.2"/>
    <row r="388" s="1100" customFormat="1" x14ac:dyDescent="0.2"/>
    <row r="389" s="1100" customFormat="1" x14ac:dyDescent="0.2"/>
    <row r="390" s="1100" customFormat="1" x14ac:dyDescent="0.2"/>
    <row r="391" s="1100" customFormat="1" x14ac:dyDescent="0.2"/>
    <row r="392" s="1100" customFormat="1" x14ac:dyDescent="0.2"/>
    <row r="393" s="1100" customFormat="1" x14ac:dyDescent="0.2"/>
    <row r="394" s="1100" customFormat="1" x14ac:dyDescent="0.2"/>
    <row r="395" s="1100" customFormat="1" x14ac:dyDescent="0.2"/>
    <row r="396" s="1100" customFormat="1" x14ac:dyDescent="0.2"/>
    <row r="397" s="1100" customFormat="1" x14ac:dyDescent="0.2"/>
    <row r="398" s="1100" customFormat="1" x14ac:dyDescent="0.2"/>
    <row r="399" s="1100" customFormat="1" x14ac:dyDescent="0.2"/>
    <row r="400" s="1100" customFormat="1" x14ac:dyDescent="0.2"/>
    <row r="401" s="1100" customFormat="1" x14ac:dyDescent="0.2"/>
    <row r="402" s="1100" customFormat="1" x14ac:dyDescent="0.2"/>
    <row r="403" s="1100" customFormat="1" x14ac:dyDescent="0.2"/>
    <row r="404" s="1100" customFormat="1" x14ac:dyDescent="0.2"/>
    <row r="405" s="1100" customFormat="1" x14ac:dyDescent="0.2"/>
    <row r="406" s="1100" customFormat="1" x14ac:dyDescent="0.2"/>
    <row r="407" s="1100" customFormat="1" x14ac:dyDescent="0.2"/>
    <row r="408" s="1100" customFormat="1" x14ac:dyDescent="0.2"/>
    <row r="409" s="1100" customFormat="1" x14ac:dyDescent="0.2"/>
    <row r="410" s="1100" customFormat="1" x14ac:dyDescent="0.2"/>
    <row r="411" s="1100" customFormat="1" x14ac:dyDescent="0.2"/>
    <row r="412" s="1100" customFormat="1" x14ac:dyDescent="0.2"/>
    <row r="413" s="1100" customFormat="1" x14ac:dyDescent="0.2"/>
    <row r="414" s="1100" customFormat="1" x14ac:dyDescent="0.2"/>
    <row r="415" s="1100" customFormat="1" x14ac:dyDescent="0.2"/>
    <row r="416" s="1100" customFormat="1" x14ac:dyDescent="0.2"/>
    <row r="417" s="1100" customFormat="1" x14ac:dyDescent="0.2"/>
    <row r="418" s="1100" customFormat="1" x14ac:dyDescent="0.2"/>
    <row r="419" s="1100" customFormat="1" x14ac:dyDescent="0.2"/>
    <row r="420" s="1100" customFormat="1" x14ac:dyDescent="0.2"/>
    <row r="421" s="1100" customFormat="1" x14ac:dyDescent="0.2"/>
    <row r="422" s="1100" customFormat="1" x14ac:dyDescent="0.2"/>
    <row r="423" s="1100" customFormat="1" x14ac:dyDescent="0.2"/>
    <row r="424" s="1100" customFormat="1" x14ac:dyDescent="0.2"/>
    <row r="425" s="1100" customFormat="1" x14ac:dyDescent="0.2"/>
    <row r="426" s="1100" customFormat="1" x14ac:dyDescent="0.2"/>
    <row r="427" s="1100" customFormat="1" x14ac:dyDescent="0.2"/>
    <row r="428" s="1100" customFormat="1" x14ac:dyDescent="0.2"/>
    <row r="429" s="1100" customFormat="1" x14ac:dyDescent="0.2"/>
    <row r="430" s="1100" customFormat="1" x14ac:dyDescent="0.2"/>
    <row r="431" s="1100" customFormat="1" x14ac:dyDescent="0.2"/>
    <row r="432" s="1100" customFormat="1" x14ac:dyDescent="0.2"/>
    <row r="433" s="1100" customFormat="1" x14ac:dyDescent="0.2"/>
    <row r="434" s="1100" customFormat="1" x14ac:dyDescent="0.2"/>
    <row r="435" s="1100" customFormat="1" x14ac:dyDescent="0.2"/>
    <row r="436" s="1100" customFormat="1" x14ac:dyDescent="0.2"/>
    <row r="437" s="1100" customFormat="1" x14ac:dyDescent="0.2"/>
    <row r="438" s="1100" customFormat="1" x14ac:dyDescent="0.2"/>
    <row r="439" s="1100" customFormat="1" x14ac:dyDescent="0.2"/>
    <row r="440" s="1100" customFormat="1" x14ac:dyDescent="0.2"/>
    <row r="441" s="1100" customFormat="1" x14ac:dyDescent="0.2"/>
    <row r="442" s="1100" customFormat="1" x14ac:dyDescent="0.2"/>
    <row r="443" s="1100" customFormat="1" x14ac:dyDescent="0.2"/>
    <row r="444" s="1100" customFormat="1" x14ac:dyDescent="0.2"/>
    <row r="445" s="1100" customFormat="1" x14ac:dyDescent="0.2"/>
    <row r="446" s="1100" customFormat="1" x14ac:dyDescent="0.2"/>
    <row r="447" s="1100" customFormat="1" x14ac:dyDescent="0.2"/>
    <row r="448" s="1100" customFormat="1" x14ac:dyDescent="0.2"/>
    <row r="449" s="1100" customFormat="1" x14ac:dyDescent="0.2"/>
    <row r="450" s="1100" customFormat="1" x14ac:dyDescent="0.2"/>
    <row r="451" s="1100" customFormat="1" x14ac:dyDescent="0.2"/>
    <row r="452" s="1100" customFormat="1" x14ac:dyDescent="0.2"/>
    <row r="453" s="1100" customFormat="1" x14ac:dyDescent="0.2"/>
    <row r="454" s="1100" customFormat="1" x14ac:dyDescent="0.2"/>
    <row r="455" s="1100" customFormat="1" x14ac:dyDescent="0.2"/>
    <row r="456" s="1100" customFormat="1" x14ac:dyDescent="0.2"/>
    <row r="457" s="1100" customFormat="1" x14ac:dyDescent="0.2"/>
    <row r="458" s="1100" customFormat="1" x14ac:dyDescent="0.2"/>
    <row r="459" s="1100" customFormat="1" x14ac:dyDescent="0.2"/>
    <row r="460" s="1100" customFormat="1" x14ac:dyDescent="0.2"/>
    <row r="461" s="1100" customFormat="1" x14ac:dyDescent="0.2"/>
    <row r="462" s="1100" customFormat="1" x14ac:dyDescent="0.2"/>
    <row r="463" s="1100" customFormat="1" x14ac:dyDescent="0.2"/>
    <row r="464" s="1100" customFormat="1" x14ac:dyDescent="0.2"/>
    <row r="465" s="1100" customFormat="1" x14ac:dyDescent="0.2"/>
    <row r="466" s="1100" customFormat="1" x14ac:dyDescent="0.2"/>
    <row r="467" s="1100" customFormat="1" x14ac:dyDescent="0.2"/>
    <row r="468" s="1100" customFormat="1" x14ac:dyDescent="0.2"/>
    <row r="469" s="1100" customFormat="1" x14ac:dyDescent="0.2"/>
    <row r="470" s="1100" customFormat="1" x14ac:dyDescent="0.2"/>
    <row r="471" s="1100" customFormat="1" x14ac:dyDescent="0.2"/>
    <row r="472" s="1100" customFormat="1" x14ac:dyDescent="0.2"/>
    <row r="473" s="1100" customFormat="1" x14ac:dyDescent="0.2"/>
    <row r="474" s="1100" customFormat="1" x14ac:dyDescent="0.2"/>
    <row r="475" s="1100" customFormat="1" x14ac:dyDescent="0.2"/>
    <row r="476" s="1100" customFormat="1" x14ac:dyDescent="0.2"/>
    <row r="477" s="1100" customFormat="1" x14ac:dyDescent="0.2"/>
    <row r="478" s="1100" customFormat="1" x14ac:dyDescent="0.2"/>
    <row r="479" s="1100" customFormat="1" x14ac:dyDescent="0.2"/>
    <row r="480" s="1100" customFormat="1" x14ac:dyDescent="0.2"/>
    <row r="481" s="1100" customFormat="1" x14ac:dyDescent="0.2"/>
    <row r="482" s="1100" customFormat="1" x14ac:dyDescent="0.2"/>
    <row r="483" s="1100" customFormat="1" x14ac:dyDescent="0.2"/>
    <row r="484" s="1100" customFormat="1" x14ac:dyDescent="0.2"/>
    <row r="485" s="1100" customFormat="1" x14ac:dyDescent="0.2"/>
    <row r="486" s="1100" customFormat="1" x14ac:dyDescent="0.2"/>
    <row r="487" s="1100" customFormat="1" x14ac:dyDescent="0.2"/>
    <row r="488" s="1100" customFormat="1" x14ac:dyDescent="0.2"/>
    <row r="489" s="1100" customFormat="1" x14ac:dyDescent="0.2"/>
    <row r="490" s="1100" customFormat="1" x14ac:dyDescent="0.2"/>
    <row r="491" s="1100" customFormat="1" x14ac:dyDescent="0.2"/>
    <row r="492" s="1100" customFormat="1" x14ac:dyDescent="0.2"/>
    <row r="493" s="1100" customFormat="1" x14ac:dyDescent="0.2"/>
    <row r="494" s="1100" customFormat="1" x14ac:dyDescent="0.2"/>
    <row r="495" s="1100" customFormat="1" x14ac:dyDescent="0.2"/>
    <row r="496" s="1100" customFormat="1" x14ac:dyDescent="0.2"/>
    <row r="497" s="1100" customFormat="1" x14ac:dyDescent="0.2"/>
    <row r="498" s="1100" customFormat="1" x14ac:dyDescent="0.2"/>
    <row r="499" s="1100" customFormat="1" x14ac:dyDescent="0.2"/>
    <row r="500" s="1100" customFormat="1" x14ac:dyDescent="0.2"/>
    <row r="501" s="1100" customFormat="1" x14ac:dyDescent="0.2"/>
    <row r="502" s="1100" customFormat="1" x14ac:dyDescent="0.2"/>
    <row r="503" s="1100" customFormat="1" x14ac:dyDescent="0.2"/>
    <row r="504" s="1100" customFormat="1" x14ac:dyDescent="0.2"/>
    <row r="505" s="1100" customFormat="1" x14ac:dyDescent="0.2"/>
    <row r="506" s="1100" customFormat="1" x14ac:dyDescent="0.2"/>
    <row r="507" s="1100" customFormat="1" x14ac:dyDescent="0.2"/>
    <row r="508" s="1100" customFormat="1" x14ac:dyDescent="0.2"/>
    <row r="509" s="1100" customFormat="1" x14ac:dyDescent="0.2"/>
    <row r="510" s="1100" customFormat="1" x14ac:dyDescent="0.2"/>
    <row r="511" s="1100" customFormat="1" x14ac:dyDescent="0.2"/>
    <row r="512" s="1100" customFormat="1" x14ac:dyDescent="0.2"/>
    <row r="513" s="1100" customFormat="1" x14ac:dyDescent="0.2"/>
    <row r="514" s="1100" customFormat="1" x14ac:dyDescent="0.2"/>
    <row r="515" s="1100" customFormat="1" x14ac:dyDescent="0.2"/>
    <row r="516" s="1100" customFormat="1" x14ac:dyDescent="0.2"/>
    <row r="517" s="1100" customFormat="1" x14ac:dyDescent="0.2"/>
    <row r="518" s="1100" customFormat="1" x14ac:dyDescent="0.2"/>
    <row r="519" s="1100" customFormat="1" x14ac:dyDescent="0.2"/>
    <row r="520" s="1100" customFormat="1" x14ac:dyDescent="0.2"/>
    <row r="521" s="1100" customFormat="1" x14ac:dyDescent="0.2"/>
    <row r="522" s="1100" customFormat="1" x14ac:dyDescent="0.2"/>
    <row r="523" s="1100" customFormat="1" x14ac:dyDescent="0.2"/>
    <row r="524" s="1100" customFormat="1" x14ac:dyDescent="0.2"/>
    <row r="525" s="1100" customFormat="1" x14ac:dyDescent="0.2"/>
    <row r="526" s="1100" customFormat="1" x14ac:dyDescent="0.2"/>
    <row r="527" s="1100" customFormat="1" x14ac:dyDescent="0.2"/>
    <row r="528" s="1100" customFormat="1" x14ac:dyDescent="0.2"/>
    <row r="529" s="1100" customFormat="1" x14ac:dyDescent="0.2"/>
    <row r="530" s="1100" customFormat="1" x14ac:dyDescent="0.2"/>
    <row r="531" s="1100" customFormat="1" x14ac:dyDescent="0.2"/>
    <row r="532" s="1100" customFormat="1" x14ac:dyDescent="0.2"/>
    <row r="533" s="1100" customFormat="1" x14ac:dyDescent="0.2"/>
    <row r="534" s="1100" customFormat="1" x14ac:dyDescent="0.2"/>
    <row r="535" s="1100" customFormat="1" x14ac:dyDescent="0.2"/>
    <row r="536" s="1100" customFormat="1" x14ac:dyDescent="0.2"/>
    <row r="537" s="1100" customFormat="1" x14ac:dyDescent="0.2"/>
    <row r="538" s="1100" customFormat="1" x14ac:dyDescent="0.2"/>
    <row r="539" s="1100" customFormat="1" x14ac:dyDescent="0.2"/>
    <row r="540" s="1100" customFormat="1" x14ac:dyDescent="0.2"/>
    <row r="541" s="1100" customFormat="1" x14ac:dyDescent="0.2"/>
    <row r="542" s="1100" customFormat="1" x14ac:dyDescent="0.2"/>
    <row r="543" s="1100" customFormat="1" x14ac:dyDescent="0.2"/>
    <row r="544" s="1100" customFormat="1" x14ac:dyDescent="0.2"/>
    <row r="545" s="1100" customFormat="1" x14ac:dyDescent="0.2"/>
    <row r="546" s="1100" customFormat="1" x14ac:dyDescent="0.2"/>
    <row r="547" s="1100" customFormat="1" x14ac:dyDescent="0.2"/>
    <row r="548" s="1100" customFormat="1" x14ac:dyDescent="0.2"/>
    <row r="549" s="1100" customFormat="1" x14ac:dyDescent="0.2"/>
    <row r="550" s="1100" customFormat="1" x14ac:dyDescent="0.2"/>
    <row r="551" s="1100" customFormat="1" x14ac:dyDescent="0.2"/>
    <row r="552" s="1100" customFormat="1" x14ac:dyDescent="0.2"/>
    <row r="553" s="1100" customFormat="1" x14ac:dyDescent="0.2"/>
    <row r="554" s="1100" customFormat="1" x14ac:dyDescent="0.2"/>
    <row r="555" s="1100" customFormat="1" x14ac:dyDescent="0.2"/>
    <row r="556" s="1100" customFormat="1" x14ac:dyDescent="0.2"/>
    <row r="557" s="1100" customFormat="1" x14ac:dyDescent="0.2"/>
    <row r="558" s="1100" customFormat="1" x14ac:dyDescent="0.2"/>
    <row r="559" s="1100" customFormat="1" x14ac:dyDescent="0.2"/>
    <row r="560" s="1100" customFormat="1" x14ac:dyDescent="0.2"/>
    <row r="561" s="1100" customFormat="1" x14ac:dyDescent="0.2"/>
    <row r="562" s="1100" customFormat="1" x14ac:dyDescent="0.2"/>
    <row r="563" s="1100" customFormat="1" x14ac:dyDescent="0.2"/>
    <row r="564" s="1100" customFormat="1" x14ac:dyDescent="0.2"/>
    <row r="565" s="1100" customFormat="1" x14ac:dyDescent="0.2"/>
    <row r="566" s="1100" customFormat="1" x14ac:dyDescent="0.2"/>
    <row r="567" s="1100" customFormat="1" x14ac:dyDescent="0.2"/>
    <row r="568" s="1100" customFormat="1" x14ac:dyDescent="0.2"/>
    <row r="569" s="1100" customFormat="1" x14ac:dyDescent="0.2"/>
    <row r="570" s="1100" customFormat="1" x14ac:dyDescent="0.2"/>
    <row r="571" s="1100" customFormat="1" x14ac:dyDescent="0.2"/>
    <row r="572" s="1100" customFormat="1" x14ac:dyDescent="0.2"/>
    <row r="573" s="1100" customFormat="1" x14ac:dyDescent="0.2"/>
    <row r="574" s="1100" customFormat="1" x14ac:dyDescent="0.2"/>
    <row r="575" s="1100" customFormat="1" x14ac:dyDescent="0.2"/>
    <row r="576" s="1100" customFormat="1" x14ac:dyDescent="0.2"/>
    <row r="577" s="1100" customFormat="1" x14ac:dyDescent="0.2"/>
    <row r="578" s="1100" customFormat="1" x14ac:dyDescent="0.2"/>
    <row r="579" s="1100" customFormat="1" x14ac:dyDescent="0.2"/>
    <row r="580" s="1100" customFormat="1" x14ac:dyDescent="0.2"/>
    <row r="581" s="1100" customFormat="1" x14ac:dyDescent="0.2"/>
    <row r="582" s="1100" customFormat="1" x14ac:dyDescent="0.2"/>
    <row r="583" s="1100" customFormat="1" x14ac:dyDescent="0.2"/>
    <row r="584" s="1100" customFormat="1" x14ac:dyDescent="0.2"/>
    <row r="585" s="1100" customFormat="1" x14ac:dyDescent="0.2"/>
    <row r="586" s="1100" customFormat="1" x14ac:dyDescent="0.2"/>
    <row r="587" s="1100" customFormat="1" x14ac:dyDescent="0.2"/>
    <row r="588" s="1100" customFormat="1" x14ac:dyDescent="0.2"/>
    <row r="589" s="1100" customFormat="1" x14ac:dyDescent="0.2"/>
    <row r="590" s="1100" customFormat="1" x14ac:dyDescent="0.2"/>
    <row r="591" s="1100" customFormat="1" x14ac:dyDescent="0.2"/>
    <row r="592" s="1100" customFormat="1" x14ac:dyDescent="0.2"/>
    <row r="593" s="1100" customFormat="1" x14ac:dyDescent="0.2"/>
    <row r="594" s="1100" customFormat="1" x14ac:dyDescent="0.2"/>
    <row r="595" s="1100" customFormat="1" x14ac:dyDescent="0.2"/>
    <row r="596" s="1100" customFormat="1" x14ac:dyDescent="0.2"/>
    <row r="597" s="1100" customFormat="1" x14ac:dyDescent="0.2"/>
    <row r="598" s="1100" customFormat="1" x14ac:dyDescent="0.2"/>
    <row r="599" s="1100" customFormat="1" x14ac:dyDescent="0.2"/>
    <row r="600" s="1100" customFormat="1" x14ac:dyDescent="0.2"/>
    <row r="601" s="1100" customFormat="1" x14ac:dyDescent="0.2"/>
    <row r="602" s="1100" customFormat="1" x14ac:dyDescent="0.2"/>
    <row r="603" s="1100" customFormat="1" x14ac:dyDescent="0.2"/>
    <row r="604" s="1100" customFormat="1" x14ac:dyDescent="0.2"/>
    <row r="605" s="1100" customFormat="1" x14ac:dyDescent="0.2"/>
    <row r="606" s="1100" customFormat="1" x14ac:dyDescent="0.2"/>
    <row r="607" s="1100" customFormat="1" x14ac:dyDescent="0.2"/>
    <row r="608" s="1100" customFormat="1" x14ac:dyDescent="0.2"/>
    <row r="609" s="1100" customFormat="1" x14ac:dyDescent="0.2"/>
    <row r="610" s="1100" customFormat="1" x14ac:dyDescent="0.2"/>
    <row r="611" s="1100" customFormat="1" x14ac:dyDescent="0.2"/>
    <row r="612" s="1100" customFormat="1" x14ac:dyDescent="0.2"/>
    <row r="613" s="1100" customFormat="1" x14ac:dyDescent="0.2"/>
    <row r="614" s="1100" customFormat="1" x14ac:dyDescent="0.2"/>
    <row r="615" s="1100" customFormat="1" x14ac:dyDescent="0.2"/>
    <row r="616" s="1100" customFormat="1" x14ac:dyDescent="0.2"/>
    <row r="617" s="1100" customFormat="1" x14ac:dyDescent="0.2"/>
    <row r="618" s="1100" customFormat="1" x14ac:dyDescent="0.2"/>
    <row r="619" s="1100" customFormat="1" x14ac:dyDescent="0.2"/>
    <row r="620" s="1100" customFormat="1" x14ac:dyDescent="0.2"/>
    <row r="621" s="1100" customFormat="1" x14ac:dyDescent="0.2"/>
    <row r="622" s="1100" customFormat="1" x14ac:dyDescent="0.2"/>
    <row r="623" s="1100" customFormat="1" x14ac:dyDescent="0.2"/>
    <row r="624" s="1100" customFormat="1" x14ac:dyDescent="0.2"/>
    <row r="625" s="1100" customFormat="1" x14ac:dyDescent="0.2"/>
    <row r="626" s="1100" customFormat="1" x14ac:dyDescent="0.2"/>
    <row r="627" s="1100" customFormat="1" x14ac:dyDescent="0.2"/>
    <row r="628" s="1100" customFormat="1" x14ac:dyDescent="0.2"/>
    <row r="629" s="1100" customFormat="1" x14ac:dyDescent="0.2"/>
    <row r="630" s="1100" customFormat="1" x14ac:dyDescent="0.2"/>
    <row r="631" s="1100" customFormat="1" x14ac:dyDescent="0.2"/>
    <row r="632" s="1100" customFormat="1" x14ac:dyDescent="0.2"/>
    <row r="633" s="1100" customFormat="1" x14ac:dyDescent="0.2"/>
    <row r="634" s="1100" customFormat="1" x14ac:dyDescent="0.2"/>
    <row r="635" s="1100" customFormat="1" x14ac:dyDescent="0.2"/>
    <row r="636" s="1100" customFormat="1" x14ac:dyDescent="0.2"/>
    <row r="637" s="1100" customFormat="1" x14ac:dyDescent="0.2"/>
    <row r="638" s="1100" customFormat="1" x14ac:dyDescent="0.2"/>
    <row r="639" s="1100" customFormat="1" x14ac:dyDescent="0.2"/>
    <row r="640" s="1100" customFormat="1" x14ac:dyDescent="0.2"/>
    <row r="641" s="1100" customFormat="1" x14ac:dyDescent="0.2"/>
    <row r="642" s="1100" customFormat="1" x14ac:dyDescent="0.2"/>
    <row r="643" s="1100" customFormat="1" x14ac:dyDescent="0.2"/>
    <row r="644" s="1100" customFormat="1" x14ac:dyDescent="0.2"/>
    <row r="645" s="1100" customFormat="1" x14ac:dyDescent="0.2"/>
    <row r="646" s="1100" customFormat="1" x14ac:dyDescent="0.2"/>
    <row r="647" s="1100" customFormat="1" x14ac:dyDescent="0.2"/>
    <row r="648" s="1100" customFormat="1" x14ac:dyDescent="0.2"/>
    <row r="649" s="1100" customFormat="1" x14ac:dyDescent="0.2"/>
    <row r="650" s="1100" customFormat="1" x14ac:dyDescent="0.2"/>
    <row r="651" s="1100" customFormat="1" x14ac:dyDescent="0.2"/>
    <row r="652" s="1100" customFormat="1" x14ac:dyDescent="0.2"/>
    <row r="653" s="1100" customFormat="1" x14ac:dyDescent="0.2"/>
    <row r="654" s="1100" customFormat="1" x14ac:dyDescent="0.2"/>
    <row r="655" s="1100" customFormat="1" x14ac:dyDescent="0.2"/>
    <row r="656" s="1100" customFormat="1" x14ac:dyDescent="0.2"/>
    <row r="657" s="1100" customFormat="1" x14ac:dyDescent="0.2"/>
    <row r="658" s="1100" customFormat="1" x14ac:dyDescent="0.2"/>
    <row r="659" s="1100" customFormat="1" x14ac:dyDescent="0.2"/>
    <row r="660" s="1100" customFormat="1" x14ac:dyDescent="0.2"/>
    <row r="661" s="1100" customFormat="1" x14ac:dyDescent="0.2"/>
    <row r="662" s="1100" customFormat="1" x14ac:dyDescent="0.2"/>
    <row r="663" s="1100" customFormat="1" x14ac:dyDescent="0.2"/>
    <row r="664" s="1100" customFormat="1" x14ac:dyDescent="0.2"/>
    <row r="665" s="1100" customFormat="1" x14ac:dyDescent="0.2"/>
    <row r="666" s="1100" customFormat="1" x14ac:dyDescent="0.2"/>
    <row r="667" s="1100" customFormat="1" x14ac:dyDescent="0.2"/>
    <row r="668" s="1100" customFormat="1" x14ac:dyDescent="0.2"/>
    <row r="669" s="1100" customFormat="1" x14ac:dyDescent="0.2"/>
    <row r="670" s="1100" customFormat="1" x14ac:dyDescent="0.2"/>
    <row r="671" s="1100" customFormat="1" x14ac:dyDescent="0.2"/>
    <row r="672" s="1100" customFormat="1" x14ac:dyDescent="0.2"/>
    <row r="673" s="1100" customFormat="1" x14ac:dyDescent="0.2"/>
    <row r="674" s="1100" customFormat="1" x14ac:dyDescent="0.2"/>
    <row r="675" s="1100" customFormat="1" x14ac:dyDescent="0.2"/>
    <row r="676" s="1100" customFormat="1" x14ac:dyDescent="0.2"/>
    <row r="677" s="1100" customFormat="1" x14ac:dyDescent="0.2"/>
    <row r="678" s="1100" customFormat="1" x14ac:dyDescent="0.2"/>
    <row r="679" s="1100" customFormat="1" x14ac:dyDescent="0.2"/>
    <row r="680" s="1100" customFormat="1" x14ac:dyDescent="0.2"/>
    <row r="681" s="1100" customFormat="1" x14ac:dyDescent="0.2"/>
    <row r="682" s="1100" customFormat="1" x14ac:dyDescent="0.2"/>
    <row r="683" s="1100" customFormat="1" x14ac:dyDescent="0.2"/>
    <row r="684" s="1100" customFormat="1" x14ac:dyDescent="0.2"/>
    <row r="685" s="1100" customFormat="1" x14ac:dyDescent="0.2"/>
    <row r="686" s="1100" customFormat="1" x14ac:dyDescent="0.2"/>
    <row r="687" s="1100" customFormat="1" x14ac:dyDescent="0.2"/>
    <row r="688" s="1100" customFormat="1" x14ac:dyDescent="0.2"/>
    <row r="689" s="1100" customFormat="1" x14ac:dyDescent="0.2"/>
    <row r="690" s="1100" customFormat="1" x14ac:dyDescent="0.2"/>
    <row r="691" s="1100" customFormat="1" x14ac:dyDescent="0.2"/>
    <row r="692" s="1100" customFormat="1" x14ac:dyDescent="0.2"/>
    <row r="693" s="1100" customFormat="1" x14ac:dyDescent="0.2"/>
    <row r="694" s="1100" customFormat="1" x14ac:dyDescent="0.2"/>
    <row r="695" s="1100" customFormat="1" x14ac:dyDescent="0.2"/>
    <row r="696" s="1100" customFormat="1" x14ac:dyDescent="0.2"/>
    <row r="697" s="1100" customFormat="1" x14ac:dyDescent="0.2"/>
    <row r="698" s="1100" customFormat="1" x14ac:dyDescent="0.2"/>
    <row r="699" s="1100" customFormat="1" x14ac:dyDescent="0.2"/>
    <row r="700" s="1100" customFormat="1" x14ac:dyDescent="0.2"/>
    <row r="701" s="1100" customFormat="1" x14ac:dyDescent="0.2"/>
    <row r="702" s="1100" customFormat="1" x14ac:dyDescent="0.2"/>
    <row r="703" s="1100" customFormat="1" x14ac:dyDescent="0.2"/>
    <row r="704" s="1100" customFormat="1" x14ac:dyDescent="0.2"/>
    <row r="705" s="1100" customFormat="1" x14ac:dyDescent="0.2"/>
    <row r="706" s="1100" customFormat="1" x14ac:dyDescent="0.2"/>
    <row r="707" s="1100" customFormat="1" x14ac:dyDescent="0.2"/>
    <row r="708" s="1100" customFormat="1" x14ac:dyDescent="0.2"/>
    <row r="709" s="1100" customFormat="1" x14ac:dyDescent="0.2"/>
    <row r="710" s="1100" customFormat="1" x14ac:dyDescent="0.2"/>
    <row r="711" s="1100" customFormat="1" x14ac:dyDescent="0.2"/>
    <row r="712" s="1100" customFormat="1" x14ac:dyDescent="0.2"/>
    <row r="713" s="1100" customFormat="1" x14ac:dyDescent="0.2"/>
    <row r="714" s="1100" customFormat="1" x14ac:dyDescent="0.2"/>
    <row r="715" s="1100" customFormat="1" x14ac:dyDescent="0.2"/>
    <row r="716" s="1100" customFormat="1" x14ac:dyDescent="0.2"/>
    <row r="717" s="1100" customFormat="1" x14ac:dyDescent="0.2"/>
    <row r="718" s="1100" customFormat="1" x14ac:dyDescent="0.2"/>
    <row r="719" s="1100" customFormat="1" x14ac:dyDescent="0.2"/>
    <row r="720" s="1100" customFormat="1" x14ac:dyDescent="0.2"/>
    <row r="721" s="1100" customFormat="1" x14ac:dyDescent="0.2"/>
    <row r="722" s="1100" customFormat="1" x14ac:dyDescent="0.2"/>
    <row r="723" s="1100" customFormat="1" x14ac:dyDescent="0.2"/>
    <row r="724" s="1100" customFormat="1" x14ac:dyDescent="0.2"/>
    <row r="725" s="1100" customFormat="1" x14ac:dyDescent="0.2"/>
    <row r="726" s="1100" customFormat="1" x14ac:dyDescent="0.2"/>
    <row r="727" s="1100" customFormat="1" x14ac:dyDescent="0.2"/>
    <row r="728" s="1100" customFormat="1" x14ac:dyDescent="0.2"/>
    <row r="729" s="1100" customFormat="1" x14ac:dyDescent="0.2"/>
    <row r="730" s="1100" customFormat="1" x14ac:dyDescent="0.2"/>
    <row r="731" s="1100" customFormat="1" x14ac:dyDescent="0.2"/>
    <row r="732" s="1100" customFormat="1" x14ac:dyDescent="0.2"/>
    <row r="733" s="1100" customFormat="1" x14ac:dyDescent="0.2"/>
    <row r="734" s="1100" customFormat="1" x14ac:dyDescent="0.2"/>
    <row r="735" s="1100" customFormat="1" x14ac:dyDescent="0.2"/>
    <row r="736" s="1100" customFormat="1" x14ac:dyDescent="0.2"/>
    <row r="737" s="1100" customFormat="1" x14ac:dyDescent="0.2"/>
    <row r="738" s="1100" customFormat="1" x14ac:dyDescent="0.2"/>
    <row r="739" s="1100" customFormat="1" x14ac:dyDescent="0.2"/>
    <row r="740" s="1100" customFormat="1" x14ac:dyDescent="0.2"/>
  </sheetData>
  <sheetProtection password="DDBE" sheet="1" objects="1" scenarios="1" selectLockedCells="1"/>
  <mergeCells count="13">
    <mergeCell ref="S1:U1"/>
    <mergeCell ref="B62:C62"/>
    <mergeCell ref="B15:C15"/>
    <mergeCell ref="B21:G21"/>
    <mergeCell ref="B24:G24"/>
    <mergeCell ref="B45:G45"/>
    <mergeCell ref="A1:D1"/>
    <mergeCell ref="B48:G48"/>
    <mergeCell ref="B30:O30"/>
    <mergeCell ref="B9:G9"/>
    <mergeCell ref="B12:G12"/>
    <mergeCell ref="B18:G18"/>
    <mergeCell ref="B27:G27"/>
  </mergeCells>
  <dataValidations count="36">
    <dataValidation allowBlank="1" showInputMessage="1" showErrorMessage="1" prompt="Отношением суммы прибыли или убытков к сумме инвестиций. Ожидаемые (дисконтированные) денежные сбережения минус (дисконт.) сумма первоначальных инвестиций / разделенная на (дисконт.) сумму первоначальных инвестиций * 100. Смотри формулу в Руководстве." sqref="A88"/>
    <dataValidation allowBlank="1" showInputMessage="1" showErrorMessage="1" prompt="Number of years over which the action generates energy and emission savings  " sqref="B65"/>
    <dataValidation allowBlank="1" showErrorMessage="1" promptTitle="NPV of investment" prompt="Total financial savings minus total cost of investment calculated over the life expectancy and discounted back to its present value according to the formula described in the instructions document._x000a_" sqref="C86"/>
    <dataValidation allowBlank="1" showErrorMessage="1" promptTitle="PV of Financial savings" sqref="C85"/>
    <dataValidation allowBlank="1" showErrorMessage="1" promptTitle="Pay back time period" prompt="Years taken to repay the investment, taken into account discounted values of cash flows" sqref="C87"/>
    <dataValidation allowBlank="1" showErrorMessage="1" promptTitle="ROI" prompt="Calculated in % terms. Expected discounted value of financial savings minus the discounted investment /divided the discounted investment *100. Please refer to the calculation included in the Istructions document." sqref="C88"/>
    <dataValidation allowBlank="1" showErrorMessage="1" promptTitle="Discounted rate applied" prompt="Discounted rate used to calculate the Net present Value of investment / Present value financial savings." sqref="C66:H66"/>
    <dataValidation allowBlank="1" showErrorMessage="1" prompt="The total implementation cost incorporates investment and non-investment costs (e.g.: operational cost) to implement the actions outlined in your SEAP." sqref="B85"/>
    <dataValidation allowBlank="1" showInputMessage="1" showErrorMessage="1" prompt="Общие финансовые сбережения минус общая стоимость инвестиций, подсчитанная за прогнозируемый срок и дисконтированные обратно к текущей стоимости, подсчитанная по формуле, приведенной в Руководстве по отчетности." sqref="A86"/>
    <dataValidation allowBlank="1" showInputMessage="1" showErrorMessage="1" prompt="Количество лет, которые понадобятся, чтобы инвестиции окупились. Подсчитывается с учетом текущей стоимости (суммарного дисконтного) денежного потока. Учтите, что 1-ое января первого года инвестирования принимается как базисная дата для калькуляции." sqref="A87"/>
    <dataValidation allowBlank="1" showInputMessage="1" showErrorMessage="1" prompt="Discounted rate used to calculate the Net present Value of investment / Present value financial savings." sqref="B66"/>
    <dataValidation allowBlank="1" showInputMessage="1" showErrorMessage="1" prompt="В данной графе следует указать год, в котором была сделана первая инвестиция. Следует обратить внимание на то, что по умолчанию 1-ое января первого года инвестирования принимается как базисная (ссылочная) дата." sqref="A67"/>
    <dataValidation allowBlank="1" showInputMessage="1" showErrorMessage="1" prompt="Сумма годового энергосбережения (ES), умноженная на стоимость (цену) энергии (PE)." sqref="A69"/>
    <dataValidation allowBlank="1" showInputMessage="1" showErrorMessage="1" prompt="Дополнительные инвестиции, связанные с повышением эффективности или сокращением выбросов СО2." sqref="A70"/>
    <dataValidation allowBlank="1" showErrorMessage="1" prompt="Total financial savings minus total cost of investment calculated over the life expectancy and discounted back to its present value according to the formula described in the instructions document." sqref="B86"/>
    <dataValidation allowBlank="1" showErrorMessage="1" prompt="Years taken to repay the investment, e.g. €2659 Total (discounted) amount originally invested/ €1000 yearly cash flow (5000/5 years= 1000). Payback period= 3 years. " sqref="B87"/>
    <dataValidation allowBlank="1" showErrorMessage="1" prompt="Calculated in % terms. Expected discounted value of financial savings minus the discounted investment /divided the discounted investment *100. Please refer to the calculation included in the Istructions document." sqref="B88"/>
    <dataValidation allowBlank="1" showErrorMessage="1" prompt="Number of years over which the action generates energy and emission savings  " sqref="C65"/>
    <dataValidation allowBlank="1" showInputMessage="1" showErrorMessage="1" prompt="Данная графа может быть использована для ввода дополнительной информации, например, размер здания в м2, длина велосипедной дорожки в километрах и т.д. " sqref="A62"/>
    <dataValidation allowBlank="1" showInputMessage="1" showErrorMessage="1" promptTitle="Discounted Cash flow" prompt="This refer to the sum of  Financial savings minus (Investment and Additional costs) discounted back at its present value" sqref="A74"/>
    <dataValidation allowBlank="1" showInputMessage="1" showErrorMessage="1" promptTitle="Cumulative discounted cash flow" sqref="A75"/>
    <dataValidation allowBlank="1" showErrorMessage="1" sqref="C67"/>
    <dataValidation allowBlank="1" showInputMessage="1" showErrorMessage="1" prompt="Данная таблица предоставляет Вам элементы онлайн формы Образцов совершенства, связанныe с действиями по смягчению. Данная таблица активизируется для заполнения после нажатия на иконку «звезда» в предыдущей таблице «Действия по смягчению»." sqref="A6"/>
    <dataValidation allowBlank="1" showInputMessage="1" showErrorMessage="1" prompt="Графа онлайн-версии шаблона, предварительно заполненная информацией, представленной в соответствующем Ключевом действии в части «Действия по смягчению»." sqref="A33"/>
    <dataValidation allowBlank="1" showInputMessage="1" showErrorMessage="1" prompt="Период (в годах) в течении которого действие приводит к сокращению энергопотребления и выбросов. Этот период может длиться от 1 года до 35 лет." sqref="A65"/>
    <dataValidation allowBlank="1" showInputMessage="1" showErrorMessage="1" prompt="Дисконтная ставка используется для подсчета текущей стоимости финансовых сбережений и чистой текущей стоимости инвестиций. В данной графе можно указать величину от 0% до 15%." sqref="A66"/>
    <dataValidation allowBlank="1" showInputMessage="1" showErrorMessage="1" prompt="The first year of investment has to be zero. " sqref="D68"/>
    <dataValidation type="list" allowBlank="1" showInputMessage="1" showErrorMessage="1" sqref="E36:E41 B90">
      <formula1>selectxboe</formula1>
    </dataValidation>
    <dataValidation type="list" allowBlank="1" showInputMessage="1" showErrorMessage="1" sqref="D33">
      <formula1>timeframefinalboe</formula1>
    </dataValidation>
    <dataValidation allowBlank="1" showInputMessage="1" showErrorMessage="1" prompt="Энерго-сервисные компании." sqref="A90"/>
    <dataValidation type="list" allowBlank="1" showInputMessage="1" showErrorMessage="1" sqref="B33">
      <formula1>timestartboe</formula1>
    </dataValidation>
    <dataValidation allowBlank="1" showInputMessage="1" showErrorMessage="1" prompt="Графа онлайн-версии шаблона, предварительно заполненная информацией, представленной в соответствующем Ключевом действии в части «Действия по смягчению»." sqref="A27 A24 A21"/>
    <dataValidation allowBlank="1" showInputMessage="1" showErrorMessage="1" prompt="Число созданных рабочих мест." sqref="A60"/>
    <dataValidation allowBlank="1" showInputMessage="1" showErrorMessage="1" prompt="Сумма финансовых сбережений, связанных с энергосбережением. Например, сумма энергосбережений за год (ES), умноженная на цену энергии (PE), с учетом дисконтирования ее текущей стоимости." sqref="A85"/>
    <dataValidation allowBlank="1" showInputMessage="1" showErrorMessage="1" prompt="Расходы, не связанные с финансированием мер, например, расходы на поддержание объекта в хорошем состоянии и/или в хорошем рабочем состоянии. (Расходы на техническое обслуживание и операционные расходы/эквивалентно полной ставке и т.д.)." sqref="A71"/>
    <dataValidation allowBlank="1" showInputMessage="1" showErrorMessage="1" prompt="Графа онлайн-версии шаблона, предварительно заполненная информацией, представленной в соответствующем Ключевом действии в таблице «Действия по смягчению»." sqref="A9 A18"/>
  </dataValidations>
  <hyperlinks>
    <hyperlink ref="S1" location="'Главная страница'!A1" display="▲ ГЛАВНАЯ СТРАНИЦА"/>
    <hyperlink ref="R93" location="'Действия по смягчению'!A1" display="НАЗАД Û"/>
    <hyperlink ref="S93" location="'Отчет о смягчении последствий'!A1" display="Ü ВПЕРЕД"/>
  </hyperlinks>
  <pageMargins left="0.7" right="0.7" top="0.75" bottom="0.75" header="0.3" footer="0.3"/>
  <pageSetup paperSize="9" scale="31" orientation="portrait" r:id="rId1"/>
  <rowBreaks count="1" manualBreakCount="1">
    <brk id="93" max="16383" man="1"/>
  </rowBreaks>
  <colBreaks count="1" manualBreakCount="1">
    <brk id="16" max="1048575"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D500"/>
    <pageSetUpPr fitToPage="1"/>
  </sheetPr>
  <dimension ref="A1:AZ160"/>
  <sheetViews>
    <sheetView showGridLines="0" zoomScaleNormal="100" zoomScaleSheetLayoutView="50" workbookViewId="0">
      <pane ySplit="5" topLeftCell="A9" activePane="bottomLeft" state="frozen"/>
      <selection sqref="A1:V51"/>
      <selection pane="bottomLeft" sqref="A1:R1"/>
    </sheetView>
  </sheetViews>
  <sheetFormatPr defaultColWidth="8" defaultRowHeight="12.75" x14ac:dyDescent="0.2"/>
  <cols>
    <col min="1" max="1" width="7.125" style="530" customWidth="1"/>
    <col min="2" max="2" width="21.875" style="530" customWidth="1"/>
    <col min="3" max="3" width="24.125" style="530" customWidth="1"/>
    <col min="4" max="4" width="36.625" style="530" customWidth="1"/>
    <col min="5" max="5" width="11.375" style="530" customWidth="1"/>
    <col min="6" max="8" width="8" style="530"/>
    <col min="9" max="10" width="8" style="530" customWidth="1"/>
    <col min="11" max="17" width="8" style="530"/>
    <col min="18" max="18" width="8.75" style="530" customWidth="1"/>
    <col min="19" max="19" width="10.75" style="530" customWidth="1"/>
    <col min="20" max="22" width="8" style="530"/>
    <col min="23" max="23" width="10.75" style="530" customWidth="1"/>
    <col min="24" max="24" width="10.125" style="530" customWidth="1"/>
    <col min="25" max="25" width="34" style="530" customWidth="1"/>
    <col min="26" max="26" width="8" style="530" customWidth="1"/>
    <col min="27" max="35" width="8" style="530"/>
    <col min="36" max="36" width="8" style="530" customWidth="1"/>
    <col min="37" max="38" width="8" style="530"/>
    <col min="39" max="39" width="8" style="530" customWidth="1"/>
    <col min="40" max="40" width="32.875" style="530" customWidth="1"/>
    <col min="41" max="42" width="8" style="530"/>
    <col min="43" max="43" width="11.25" style="530" customWidth="1"/>
    <col min="44" max="16384" width="8" style="530"/>
  </cols>
  <sheetData>
    <row r="1" spans="1:22" s="494" customFormat="1" ht="54" customHeight="1" x14ac:dyDescent="0.2">
      <c r="A1" s="1634" t="s">
        <v>680</v>
      </c>
      <c r="B1" s="1634"/>
      <c r="C1" s="1634"/>
      <c r="D1" s="1634"/>
      <c r="E1" s="1634"/>
      <c r="F1" s="1634"/>
      <c r="G1" s="1634"/>
      <c r="H1" s="1634"/>
      <c r="I1" s="1634"/>
      <c r="J1" s="1634"/>
      <c r="K1" s="1634"/>
      <c r="L1" s="1634"/>
      <c r="M1" s="1634"/>
      <c r="N1" s="1634"/>
      <c r="O1" s="1634"/>
      <c r="P1" s="1634"/>
      <c r="Q1" s="1634"/>
      <c r="R1" s="1634"/>
      <c r="S1" s="1496" t="s">
        <v>1070</v>
      </c>
      <c r="T1" s="1496"/>
      <c r="U1" s="1496"/>
      <c r="V1" s="332"/>
    </row>
    <row r="2" spans="1:22" s="229" customFormat="1" ht="3.6" customHeight="1" x14ac:dyDescent="0.2">
      <c r="A2" s="227"/>
      <c r="B2" s="227"/>
      <c r="C2" s="227"/>
      <c r="D2" s="228"/>
      <c r="E2" s="228"/>
      <c r="F2" s="228"/>
      <c r="G2" s="228"/>
      <c r="H2" s="228"/>
      <c r="I2" s="228"/>
      <c r="J2" s="228"/>
      <c r="K2" s="228"/>
      <c r="L2" s="228"/>
      <c r="M2" s="228"/>
      <c r="N2" s="228"/>
      <c r="O2" s="228"/>
      <c r="P2" s="228"/>
      <c r="Q2" s="228"/>
      <c r="R2" s="228"/>
      <c r="S2" s="228"/>
      <c r="T2" s="228"/>
      <c r="U2" s="228"/>
    </row>
    <row r="3" spans="1:22" s="232" customFormat="1" ht="6.75" customHeight="1" x14ac:dyDescent="0.2">
      <c r="A3" s="230"/>
      <c r="B3" s="230"/>
      <c r="C3" s="230"/>
      <c r="D3" s="231"/>
      <c r="E3" s="231"/>
      <c r="F3" s="231"/>
      <c r="G3" s="231"/>
      <c r="H3" s="231"/>
      <c r="I3" s="231"/>
      <c r="J3" s="231"/>
      <c r="K3" s="231"/>
      <c r="L3" s="231"/>
      <c r="M3" s="231"/>
      <c r="N3" s="231"/>
      <c r="O3" s="231"/>
      <c r="P3" s="231"/>
      <c r="Q3" s="231"/>
      <c r="R3" s="231"/>
      <c r="S3" s="231"/>
      <c r="T3" s="231"/>
      <c r="U3" s="231"/>
    </row>
    <row r="4" spans="1:22" s="235" customFormat="1" ht="5.25" customHeight="1" x14ac:dyDescent="0.2">
      <c r="A4" s="233"/>
      <c r="B4" s="233"/>
      <c r="C4" s="233"/>
      <c r="D4" s="234"/>
      <c r="E4" s="234"/>
      <c r="F4" s="234"/>
      <c r="G4" s="234"/>
      <c r="H4" s="234"/>
      <c r="I4" s="234"/>
      <c r="J4" s="234"/>
      <c r="K4" s="234"/>
      <c r="L4" s="234"/>
      <c r="M4" s="234"/>
      <c r="N4" s="234"/>
      <c r="O4" s="234"/>
      <c r="P4" s="234"/>
      <c r="Q4" s="234"/>
      <c r="R4" s="234"/>
      <c r="S4" s="234"/>
      <c r="T4" s="234"/>
      <c r="U4" s="234"/>
    </row>
    <row r="5" spans="1:22" s="238" customFormat="1" ht="3.75" customHeight="1" x14ac:dyDescent="0.2">
      <c r="A5" s="236"/>
      <c r="B5" s="237"/>
      <c r="C5" s="237"/>
      <c r="D5" s="237"/>
      <c r="E5" s="237"/>
      <c r="F5" s="237"/>
      <c r="G5" s="237"/>
      <c r="H5" s="237"/>
      <c r="I5" s="237"/>
      <c r="J5" s="237"/>
      <c r="K5" s="237"/>
      <c r="L5" s="237"/>
      <c r="M5" s="237"/>
      <c r="N5" s="237"/>
      <c r="O5" s="237"/>
      <c r="P5" s="237"/>
      <c r="Q5" s="237"/>
      <c r="R5" s="237"/>
      <c r="S5" s="237"/>
    </row>
    <row r="6" spans="1:22" s="496" customFormat="1" ht="20.100000000000001" customHeight="1" x14ac:dyDescent="0.2">
      <c r="A6" s="496" t="s">
        <v>681</v>
      </c>
    </row>
    <row r="7" spans="1:22" s="497" customFormat="1" ht="12" customHeight="1" x14ac:dyDescent="0.2"/>
    <row r="8" spans="1:22" s="949" customFormat="1" x14ac:dyDescent="0.2">
      <c r="A8" s="1635" t="s">
        <v>682</v>
      </c>
      <c r="B8" s="1636"/>
      <c r="C8" s="955" t="str">
        <f>БКВ!D8</f>
        <v>[drop-down]</v>
      </c>
    </row>
    <row r="9" spans="1:22" s="500" customFormat="1" x14ac:dyDescent="0.2"/>
    <row r="10" spans="1:22" s="500" customFormat="1" x14ac:dyDescent="0.2">
      <c r="A10" s="938" t="s">
        <v>683</v>
      </c>
    </row>
    <row r="11" spans="1:22" s="500" customFormat="1" x14ac:dyDescent="0.2"/>
    <row r="12" spans="1:22" s="500" customFormat="1" ht="15.75" customHeight="1" thickBot="1" x14ac:dyDescent="0.25">
      <c r="B12" s="1243" t="s">
        <v>684</v>
      </c>
      <c r="C12" s="1244" t="s">
        <v>685</v>
      </c>
      <c r="D12" s="1245" t="s">
        <v>686</v>
      </c>
    </row>
    <row r="13" spans="1:22" s="498" customFormat="1" ht="15" customHeight="1" x14ac:dyDescent="0.2">
      <c r="B13" s="501"/>
      <c r="C13" s="943" t="e">
        <f>БКВ!S134/БКВ!D11</f>
        <v>#DIV/0!</v>
      </c>
      <c r="D13" s="502" t="e">
        <f>БКВ!S48/БКВ!D11</f>
        <v>#DIV/0!</v>
      </c>
    </row>
    <row r="14" spans="1:22" s="498" customFormat="1" x14ac:dyDescent="0.2">
      <c r="B14" s="503"/>
      <c r="C14" s="503"/>
      <c r="D14" s="504"/>
    </row>
    <row r="15" spans="1:22" s="498" customFormat="1" x14ac:dyDescent="0.2"/>
    <row r="16" spans="1:22" s="505" customFormat="1" x14ac:dyDescent="0.2"/>
    <row r="17" spans="1:26" s="506" customFormat="1" x14ac:dyDescent="0.2">
      <c r="A17" s="506" t="s">
        <v>717</v>
      </c>
    </row>
    <row r="18" spans="1:26" s="505" customFormat="1" x14ac:dyDescent="0.2"/>
    <row r="19" spans="1:26" s="507" customFormat="1" x14ac:dyDescent="0.2">
      <c r="A19" s="505"/>
      <c r="B19" s="505"/>
      <c r="C19" s="505"/>
      <c r="D19" s="505"/>
      <c r="E19" s="505"/>
      <c r="F19" s="505"/>
      <c r="G19" s="505"/>
      <c r="H19" s="505"/>
      <c r="I19" s="505"/>
      <c r="J19" s="505"/>
      <c r="K19" s="505"/>
      <c r="L19" s="505"/>
      <c r="M19" s="505"/>
      <c r="N19" s="505"/>
      <c r="O19" s="505"/>
      <c r="P19" s="505"/>
      <c r="Q19" s="505"/>
      <c r="R19" s="505"/>
      <c r="S19" s="505"/>
      <c r="T19" s="505"/>
    </row>
    <row r="20" spans="1:26" s="507" customFormat="1" x14ac:dyDescent="0.2">
      <c r="A20" s="505"/>
      <c r="B20" s="505"/>
      <c r="C20" s="505"/>
      <c r="D20" s="505"/>
      <c r="E20" s="505"/>
      <c r="F20" s="505"/>
      <c r="G20" s="505"/>
      <c r="H20" s="505"/>
      <c r="I20" s="505"/>
      <c r="J20" s="505"/>
      <c r="K20" s="505"/>
      <c r="L20" s="505"/>
      <c r="M20" s="505"/>
      <c r="N20" s="505"/>
      <c r="O20" s="505"/>
      <c r="P20" s="505"/>
      <c r="Q20" s="505"/>
      <c r="R20" s="505"/>
      <c r="S20" s="505"/>
      <c r="T20" s="505"/>
      <c r="Y20" s="1246" t="s">
        <v>479</v>
      </c>
      <c r="Z20" s="822">
        <f>БКВ!S116</f>
        <v>0</v>
      </c>
    </row>
    <row r="21" spans="1:26" s="507" customFormat="1" x14ac:dyDescent="0.2">
      <c r="A21" s="505"/>
      <c r="B21" s="505"/>
      <c r="C21" s="505"/>
      <c r="D21" s="505"/>
      <c r="E21" s="505"/>
      <c r="F21" s="505"/>
      <c r="G21" s="505"/>
      <c r="H21" s="505"/>
      <c r="I21" s="505"/>
      <c r="J21" s="505"/>
      <c r="K21" s="505"/>
      <c r="L21" s="505"/>
      <c r="M21" s="505"/>
      <c r="N21" s="505"/>
      <c r="O21" s="505"/>
      <c r="P21" s="505"/>
      <c r="Q21" s="505"/>
      <c r="R21" s="505"/>
      <c r="S21" s="505"/>
      <c r="T21" s="505"/>
      <c r="Y21" s="1246" t="s">
        <v>480</v>
      </c>
      <c r="Z21" s="822">
        <f>БКВ!S117</f>
        <v>0</v>
      </c>
    </row>
    <row r="22" spans="1:26" s="507" customFormat="1" x14ac:dyDescent="0.2">
      <c r="A22" s="505"/>
      <c r="B22" s="505"/>
      <c r="C22" s="505"/>
      <c r="D22" s="505"/>
      <c r="E22" s="505"/>
      <c r="F22" s="505"/>
      <c r="G22" s="505"/>
      <c r="H22" s="505"/>
      <c r="I22" s="505"/>
      <c r="J22" s="505"/>
      <c r="K22" s="505"/>
      <c r="L22" s="505"/>
      <c r="M22" s="505"/>
      <c r="N22" s="505"/>
      <c r="O22" s="505"/>
      <c r="P22" s="505"/>
      <c r="Q22" s="505"/>
      <c r="R22" s="505"/>
      <c r="S22" s="505"/>
      <c r="T22" s="505"/>
      <c r="Y22" s="1246" t="s">
        <v>481</v>
      </c>
      <c r="Z22" s="822">
        <f>БКВ!S118</f>
        <v>0</v>
      </c>
    </row>
    <row r="23" spans="1:26" s="507" customFormat="1" x14ac:dyDescent="0.2">
      <c r="A23" s="505"/>
      <c r="B23" s="505"/>
      <c r="C23" s="505"/>
      <c r="D23" s="505"/>
      <c r="E23" s="505"/>
      <c r="F23" s="505"/>
      <c r="G23" s="505"/>
      <c r="H23" s="505"/>
      <c r="I23" s="505"/>
      <c r="J23" s="505"/>
      <c r="K23" s="505"/>
      <c r="L23" s="505"/>
      <c r="M23" s="505"/>
      <c r="N23" s="505"/>
      <c r="O23" s="505"/>
      <c r="P23" s="505"/>
      <c r="Q23" s="505"/>
      <c r="R23" s="505"/>
      <c r="S23" s="505"/>
      <c r="T23" s="505"/>
      <c r="Y23" s="1246" t="s">
        <v>524</v>
      </c>
      <c r="Z23" s="822">
        <f>БКВ!S120</f>
        <v>0</v>
      </c>
    </row>
    <row r="24" spans="1:26" s="507" customFormat="1" x14ac:dyDescent="0.2">
      <c r="A24" s="505"/>
      <c r="B24" s="505"/>
      <c r="C24" s="505"/>
      <c r="D24" s="505"/>
      <c r="E24" s="505"/>
      <c r="F24" s="505"/>
      <c r="G24" s="505"/>
      <c r="H24" s="505"/>
      <c r="I24" s="505"/>
      <c r="J24" s="505"/>
      <c r="K24" s="505"/>
      <c r="L24" s="505"/>
      <c r="M24" s="505"/>
      <c r="N24" s="505"/>
      <c r="O24" s="505"/>
      <c r="P24" s="505"/>
      <c r="Q24" s="505"/>
      <c r="R24" s="505"/>
      <c r="S24" s="505"/>
      <c r="T24" s="505"/>
      <c r="Y24" s="1246" t="s">
        <v>525</v>
      </c>
      <c r="Z24" s="822">
        <f>SUM(БКВ!S121:S122)</f>
        <v>0</v>
      </c>
    </row>
    <row r="25" spans="1:26" s="507" customFormat="1" x14ac:dyDescent="0.2">
      <c r="A25" s="505"/>
      <c r="B25" s="505"/>
      <c r="C25" s="505"/>
      <c r="D25" s="505"/>
      <c r="E25" s="505"/>
      <c r="F25" s="505"/>
      <c r="G25" s="505"/>
      <c r="H25" s="505"/>
      <c r="I25" s="505"/>
      <c r="J25" s="505"/>
      <c r="K25" s="505"/>
      <c r="L25" s="505"/>
      <c r="M25" s="505"/>
      <c r="N25" s="505"/>
      <c r="O25" s="505"/>
      <c r="P25" s="505"/>
      <c r="Q25" s="505"/>
      <c r="R25" s="505"/>
      <c r="S25" s="505"/>
      <c r="T25" s="505"/>
      <c r="Y25" s="1246" t="s">
        <v>482</v>
      </c>
      <c r="Z25" s="822">
        <f>БКВ!S127</f>
        <v>0</v>
      </c>
    </row>
    <row r="26" spans="1:26" s="507" customFormat="1" x14ac:dyDescent="0.2">
      <c r="A26" s="505"/>
      <c r="B26" s="505"/>
      <c r="C26" s="505"/>
      <c r="D26" s="505"/>
      <c r="E26" s="505"/>
      <c r="F26" s="505"/>
      <c r="G26" s="505"/>
      <c r="H26" s="505"/>
      <c r="I26" s="505"/>
      <c r="J26" s="505"/>
      <c r="K26" s="505"/>
      <c r="L26" s="505"/>
      <c r="M26" s="505"/>
      <c r="N26" s="505"/>
      <c r="O26" s="505"/>
      <c r="P26" s="505"/>
      <c r="Q26" s="505"/>
      <c r="R26" s="505"/>
      <c r="S26" s="505"/>
      <c r="T26" s="505"/>
      <c r="Y26" s="1246" t="s">
        <v>450</v>
      </c>
      <c r="Z26" s="822">
        <f>БКВ!S129</f>
        <v>0</v>
      </c>
    </row>
    <row r="27" spans="1:26" s="507" customFormat="1" x14ac:dyDescent="0.2">
      <c r="A27" s="505"/>
      <c r="B27" s="505"/>
      <c r="C27" s="505"/>
      <c r="D27" s="505"/>
      <c r="E27" s="505"/>
      <c r="F27" s="505"/>
      <c r="G27" s="505"/>
      <c r="H27" s="505"/>
      <c r="I27" s="505"/>
      <c r="J27" s="505"/>
      <c r="K27" s="505"/>
      <c r="L27" s="505"/>
      <c r="M27" s="505"/>
      <c r="N27" s="505"/>
      <c r="O27" s="505"/>
      <c r="P27" s="505"/>
      <c r="Q27" s="505"/>
      <c r="R27" s="505"/>
      <c r="S27" s="505"/>
      <c r="T27" s="505"/>
      <c r="Y27" s="1246" t="s">
        <v>687</v>
      </c>
      <c r="Z27" s="822">
        <f>SUM(БКВ!S131:S133)</f>
        <v>0</v>
      </c>
    </row>
    <row r="28" spans="1:26" s="507" customFormat="1" x14ac:dyDescent="0.2">
      <c r="A28" s="505"/>
      <c r="B28" s="505"/>
      <c r="C28" s="505"/>
      <c r="D28" s="505"/>
      <c r="E28" s="505"/>
      <c r="F28" s="505"/>
      <c r="G28" s="505"/>
      <c r="H28" s="505"/>
      <c r="I28" s="505"/>
      <c r="J28" s="505"/>
      <c r="K28" s="505"/>
      <c r="L28" s="505"/>
      <c r="M28" s="505"/>
      <c r="N28" s="505"/>
      <c r="O28" s="505"/>
      <c r="P28" s="505"/>
      <c r="Q28" s="505"/>
      <c r="R28" s="505"/>
      <c r="S28" s="505"/>
      <c r="T28" s="505"/>
      <c r="Y28" s="508"/>
      <c r="Z28" s="509"/>
    </row>
    <row r="29" spans="1:26" s="507" customFormat="1" ht="25.5" customHeight="1" x14ac:dyDescent="0.2">
      <c r="A29" s="505"/>
      <c r="B29" s="505"/>
      <c r="C29" s="505"/>
      <c r="D29" s="505"/>
      <c r="E29" s="505"/>
      <c r="F29" s="505"/>
      <c r="G29" s="505"/>
      <c r="H29" s="505"/>
      <c r="I29" s="505"/>
      <c r="J29" s="505"/>
      <c r="K29" s="505"/>
      <c r="L29" s="505"/>
      <c r="M29" s="505"/>
      <c r="N29" s="505"/>
      <c r="O29" s="505"/>
      <c r="P29" s="505"/>
      <c r="Q29" s="505"/>
      <c r="R29" s="505"/>
      <c r="S29" s="505"/>
      <c r="T29" s="505"/>
      <c r="Y29" s="1247" t="s">
        <v>688</v>
      </c>
      <c r="Z29" s="822">
        <f>БКВ!S122</f>
        <v>0</v>
      </c>
    </row>
    <row r="30" spans="1:26" s="507" customFormat="1" x14ac:dyDescent="0.2">
      <c r="A30" s="505"/>
      <c r="B30" s="505"/>
      <c r="C30" s="505"/>
      <c r="D30" s="505"/>
      <c r="E30" s="505"/>
      <c r="F30" s="505"/>
      <c r="G30" s="505"/>
      <c r="H30" s="505"/>
      <c r="I30" s="505"/>
      <c r="J30" s="505"/>
      <c r="K30" s="505"/>
      <c r="L30" s="505"/>
      <c r="M30" s="505"/>
      <c r="N30" s="505"/>
      <c r="O30" s="505"/>
      <c r="P30" s="505"/>
      <c r="Q30" s="505"/>
      <c r="R30" s="505"/>
      <c r="S30" s="505"/>
      <c r="T30" s="505"/>
      <c r="Y30" s="1246" t="s">
        <v>482</v>
      </c>
      <c r="Z30" s="822">
        <f>БКВ!S127</f>
        <v>0</v>
      </c>
    </row>
    <row r="31" spans="1:26" s="507" customFormat="1" x14ac:dyDescent="0.2">
      <c r="A31" s="505"/>
      <c r="B31" s="505"/>
      <c r="C31" s="505"/>
      <c r="D31" s="505"/>
      <c r="E31" s="505"/>
      <c r="F31" s="505"/>
      <c r="G31" s="505"/>
      <c r="H31" s="505"/>
      <c r="I31" s="505"/>
      <c r="J31" s="505"/>
      <c r="K31" s="505"/>
      <c r="L31" s="505"/>
      <c r="M31" s="505"/>
      <c r="N31" s="505"/>
      <c r="O31" s="505"/>
      <c r="P31" s="505"/>
      <c r="Q31" s="505"/>
      <c r="R31" s="505"/>
      <c r="S31" s="505"/>
      <c r="T31" s="505"/>
      <c r="Y31" s="1246" t="s">
        <v>450</v>
      </c>
      <c r="Z31" s="822">
        <f>БКВ!S129</f>
        <v>0</v>
      </c>
    </row>
    <row r="32" spans="1:26" s="507" customFormat="1" x14ac:dyDescent="0.2">
      <c r="A32" s="505"/>
      <c r="B32" s="505"/>
      <c r="C32" s="505"/>
      <c r="D32" s="505"/>
      <c r="E32" s="505"/>
      <c r="F32" s="505"/>
      <c r="G32" s="505"/>
      <c r="H32" s="505"/>
      <c r="I32" s="505"/>
      <c r="J32" s="505"/>
      <c r="K32" s="505"/>
      <c r="L32" s="505"/>
      <c r="M32" s="505"/>
      <c r="N32" s="505"/>
      <c r="O32" s="505"/>
      <c r="P32" s="505"/>
      <c r="Q32" s="505"/>
      <c r="R32" s="505"/>
      <c r="S32" s="505"/>
      <c r="T32" s="505"/>
      <c r="Y32" s="1246" t="s">
        <v>687</v>
      </c>
      <c r="Z32" s="822">
        <f>SUM(БКВ!S131:S133)</f>
        <v>0</v>
      </c>
    </row>
    <row r="33" spans="1:27" s="507" customFormat="1" x14ac:dyDescent="0.2">
      <c r="A33" s="505"/>
      <c r="B33" s="505"/>
      <c r="C33" s="505"/>
      <c r="D33" s="505"/>
      <c r="E33" s="505"/>
      <c r="F33" s="505"/>
      <c r="G33" s="505"/>
      <c r="H33" s="505"/>
      <c r="I33" s="505"/>
      <c r="J33" s="505"/>
      <c r="K33" s="505"/>
      <c r="L33" s="505"/>
      <c r="M33" s="505"/>
      <c r="N33" s="505"/>
      <c r="O33" s="505"/>
      <c r="P33" s="505"/>
      <c r="Q33" s="505"/>
      <c r="R33" s="505"/>
      <c r="S33" s="505"/>
      <c r="T33" s="505"/>
    </row>
    <row r="34" spans="1:27" s="510" customFormat="1" x14ac:dyDescent="0.2">
      <c r="A34" s="960"/>
      <c r="B34" s="954"/>
      <c r="C34" s="954"/>
      <c r="D34" s="954"/>
      <c r="E34" s="954"/>
      <c r="F34" s="954"/>
      <c r="G34" s="954"/>
      <c r="H34" s="954"/>
      <c r="I34" s="954"/>
      <c r="J34" s="954"/>
      <c r="K34" s="954"/>
      <c r="L34" s="954"/>
      <c r="M34" s="954"/>
      <c r="N34" s="954"/>
      <c r="O34" s="954"/>
      <c r="P34" s="954"/>
      <c r="Q34" s="954"/>
      <c r="R34" s="954"/>
      <c r="S34" s="954"/>
      <c r="T34" s="954"/>
    </row>
    <row r="35" spans="1:27" s="510" customFormat="1" x14ac:dyDescent="0.2">
      <c r="A35" s="960"/>
      <c r="B35" s="954"/>
      <c r="C35" s="954"/>
      <c r="D35" s="954"/>
      <c r="E35" s="954"/>
      <c r="F35" s="954"/>
      <c r="G35" s="954"/>
      <c r="H35" s="954"/>
      <c r="I35" s="954"/>
      <c r="J35" s="954"/>
      <c r="K35" s="954"/>
      <c r="L35" s="954"/>
      <c r="M35" s="954"/>
      <c r="N35" s="954"/>
      <c r="O35" s="954"/>
      <c r="P35" s="954"/>
      <c r="Q35" s="954"/>
      <c r="R35" s="954"/>
      <c r="S35" s="954"/>
      <c r="T35" s="954"/>
    </row>
    <row r="36" spans="1:27" s="500" customFormat="1" x14ac:dyDescent="0.2"/>
    <row r="37" spans="1:27" s="499" customFormat="1" x14ac:dyDescent="0.2">
      <c r="A37" s="938" t="s">
        <v>689</v>
      </c>
      <c r="B37" s="938"/>
      <c r="C37" s="938"/>
      <c r="D37" s="938"/>
      <c r="E37" s="938"/>
      <c r="F37" s="938"/>
      <c r="G37" s="938"/>
      <c r="H37" s="938"/>
      <c r="I37" s="938"/>
      <c r="J37" s="938"/>
      <c r="K37" s="938"/>
      <c r="L37" s="938"/>
      <c r="M37" s="938"/>
      <c r="N37" s="938"/>
      <c r="O37" s="938"/>
      <c r="P37" s="938"/>
      <c r="Q37" s="938"/>
      <c r="R37" s="938"/>
      <c r="S37" s="938"/>
      <c r="T37" s="938"/>
    </row>
    <row r="38" spans="1:27" s="500" customFormat="1" x14ac:dyDescent="0.2"/>
    <row r="39" spans="1:27" s="498" customFormat="1" x14ac:dyDescent="0.2">
      <c r="A39" s="500"/>
      <c r="B39" s="500"/>
      <c r="C39" s="500"/>
      <c r="D39" s="500"/>
      <c r="E39" s="500"/>
      <c r="F39" s="500"/>
      <c r="G39" s="500"/>
      <c r="H39" s="500"/>
      <c r="I39" s="500"/>
      <c r="J39" s="500"/>
      <c r="K39" s="500"/>
      <c r="L39" s="500"/>
      <c r="M39" s="500"/>
      <c r="N39" s="500"/>
      <c r="O39" s="500"/>
      <c r="P39" s="500"/>
      <c r="Q39" s="500"/>
      <c r="R39" s="500"/>
      <c r="S39" s="500"/>
      <c r="T39" s="500"/>
    </row>
    <row r="40" spans="1:27" s="498" customFormat="1" x14ac:dyDescent="0.2">
      <c r="A40" s="500"/>
      <c r="B40" s="500"/>
      <c r="C40" s="500"/>
      <c r="D40" s="500"/>
      <c r="E40" s="500"/>
      <c r="F40" s="500"/>
      <c r="G40" s="500"/>
      <c r="H40" s="500"/>
      <c r="I40" s="500"/>
      <c r="J40" s="500"/>
      <c r="K40" s="500"/>
      <c r="L40" s="500"/>
      <c r="M40" s="500"/>
      <c r="N40" s="500"/>
      <c r="O40" s="500"/>
      <c r="P40" s="500"/>
      <c r="Q40" s="500"/>
      <c r="R40" s="500"/>
      <c r="S40" s="500"/>
      <c r="T40" s="500"/>
      <c r="Y40" s="1246" t="s">
        <v>479</v>
      </c>
      <c r="Z40" s="822">
        <f>БКВ!S34</f>
        <v>0</v>
      </c>
    </row>
    <row r="41" spans="1:27" s="498" customFormat="1" x14ac:dyDescent="0.2">
      <c r="A41" s="500"/>
      <c r="B41" s="500"/>
      <c r="C41" s="500"/>
      <c r="D41" s="500"/>
      <c r="E41" s="500"/>
      <c r="F41" s="500"/>
      <c r="G41" s="500"/>
      <c r="H41" s="500"/>
      <c r="I41" s="500"/>
      <c r="J41" s="500"/>
      <c r="K41" s="500"/>
      <c r="L41" s="500"/>
      <c r="M41" s="500"/>
      <c r="N41" s="500"/>
      <c r="O41" s="500"/>
      <c r="P41" s="500"/>
      <c r="Q41" s="500"/>
      <c r="R41" s="500"/>
      <c r="S41" s="500"/>
      <c r="T41" s="500"/>
      <c r="Y41" s="1246" t="s">
        <v>480</v>
      </c>
      <c r="Z41" s="822">
        <f>БКВ!S35</f>
        <v>0</v>
      </c>
    </row>
    <row r="42" spans="1:27" s="498" customFormat="1" x14ac:dyDescent="0.2">
      <c r="A42" s="500"/>
      <c r="B42" s="500"/>
      <c r="C42" s="500"/>
      <c r="D42" s="500"/>
      <c r="E42" s="500"/>
      <c r="F42" s="500"/>
      <c r="G42" s="500"/>
      <c r="H42" s="500"/>
      <c r="I42" s="500"/>
      <c r="J42" s="500"/>
      <c r="K42" s="500"/>
      <c r="L42" s="500"/>
      <c r="M42" s="500"/>
      <c r="N42" s="500"/>
      <c r="O42" s="500"/>
      <c r="P42" s="500"/>
      <c r="Q42" s="500"/>
      <c r="R42" s="500"/>
      <c r="S42" s="500"/>
      <c r="T42" s="500"/>
      <c r="Y42" s="1246" t="s">
        <v>481</v>
      </c>
      <c r="Z42" s="822">
        <f>БКВ!S36</f>
        <v>0</v>
      </c>
    </row>
    <row r="43" spans="1:27" s="498" customFormat="1" x14ac:dyDescent="0.2">
      <c r="A43" s="500"/>
      <c r="B43" s="500"/>
      <c r="C43" s="500"/>
      <c r="D43" s="500"/>
      <c r="E43" s="500"/>
      <c r="F43" s="500"/>
      <c r="G43" s="500"/>
      <c r="H43" s="500"/>
      <c r="I43" s="500"/>
      <c r="J43" s="500"/>
      <c r="K43" s="500"/>
      <c r="L43" s="500"/>
      <c r="M43" s="500"/>
      <c r="N43" s="500"/>
      <c r="O43" s="500"/>
      <c r="P43" s="500"/>
      <c r="Q43" s="500"/>
      <c r="R43" s="500"/>
      <c r="S43" s="500"/>
      <c r="T43" s="500"/>
      <c r="Y43" s="1246" t="s">
        <v>524</v>
      </c>
      <c r="Z43" s="822">
        <f>БКВ!S37</f>
        <v>0</v>
      </c>
    </row>
    <row r="44" spans="1:27" s="498" customFormat="1" x14ac:dyDescent="0.2">
      <c r="A44" s="500"/>
      <c r="B44" s="500"/>
      <c r="C44" s="500"/>
      <c r="D44" s="500"/>
      <c r="E44" s="500"/>
      <c r="F44" s="500"/>
      <c r="G44" s="500"/>
      <c r="H44" s="500"/>
      <c r="I44" s="500"/>
      <c r="J44" s="500"/>
      <c r="K44" s="500"/>
      <c r="L44" s="500"/>
      <c r="M44" s="500"/>
      <c r="N44" s="500"/>
      <c r="O44" s="500"/>
      <c r="P44" s="500"/>
      <c r="Q44" s="500"/>
      <c r="R44" s="500"/>
      <c r="S44" s="500"/>
      <c r="T44" s="500"/>
      <c r="Y44" s="1246" t="s">
        <v>525</v>
      </c>
      <c r="Z44" s="822">
        <f>SUM(БКВ!S38:S39)</f>
        <v>0</v>
      </c>
    </row>
    <row r="45" spans="1:27" s="498" customFormat="1" x14ac:dyDescent="0.2">
      <c r="A45" s="500"/>
      <c r="B45" s="500"/>
      <c r="C45" s="500"/>
      <c r="D45" s="500"/>
      <c r="E45" s="500"/>
      <c r="F45" s="500"/>
      <c r="G45" s="500"/>
      <c r="H45" s="500"/>
      <c r="I45" s="500"/>
      <c r="J45" s="500"/>
      <c r="K45" s="500"/>
      <c r="L45" s="500"/>
      <c r="M45" s="500"/>
      <c r="N45" s="500"/>
      <c r="O45" s="500"/>
      <c r="P45" s="500"/>
      <c r="Q45" s="500"/>
      <c r="R45" s="500"/>
      <c r="S45" s="500"/>
      <c r="T45" s="500"/>
      <c r="Y45" s="1246" t="s">
        <v>482</v>
      </c>
      <c r="Z45" s="822">
        <f>БКВ!S45</f>
        <v>0</v>
      </c>
    </row>
    <row r="46" spans="1:27" s="498" customFormat="1" x14ac:dyDescent="0.2">
      <c r="A46" s="500"/>
      <c r="B46" s="500"/>
      <c r="C46" s="500"/>
      <c r="D46" s="500"/>
      <c r="E46" s="500"/>
      <c r="F46" s="500"/>
      <c r="G46" s="500"/>
      <c r="H46" s="500"/>
      <c r="I46" s="500"/>
      <c r="J46" s="500"/>
      <c r="K46" s="500"/>
      <c r="L46" s="500"/>
      <c r="M46" s="500"/>
      <c r="N46" s="500"/>
      <c r="O46" s="500"/>
      <c r="P46" s="500"/>
      <c r="Q46" s="500"/>
      <c r="R46" s="500"/>
      <c r="S46" s="500"/>
      <c r="T46" s="500"/>
      <c r="Y46" s="1246" t="s">
        <v>450</v>
      </c>
      <c r="Z46" s="822">
        <f>БКВ!S47</f>
        <v>0</v>
      </c>
    </row>
    <row r="47" spans="1:27" s="498" customFormat="1" x14ac:dyDescent="0.2">
      <c r="A47" s="500"/>
      <c r="B47" s="500"/>
      <c r="C47" s="500"/>
      <c r="D47" s="500"/>
      <c r="E47" s="500"/>
      <c r="F47" s="500"/>
      <c r="G47" s="500"/>
      <c r="H47" s="500"/>
      <c r="I47" s="500"/>
      <c r="J47" s="500"/>
      <c r="K47" s="500"/>
      <c r="L47" s="500"/>
      <c r="M47" s="500"/>
      <c r="N47" s="500"/>
      <c r="O47" s="500"/>
      <c r="P47" s="500"/>
      <c r="Q47" s="500"/>
      <c r="R47" s="500"/>
      <c r="S47" s="500"/>
      <c r="T47" s="500"/>
      <c r="X47" s="511"/>
      <c r="Y47" s="512"/>
      <c r="Z47" s="513"/>
      <c r="AA47" s="511"/>
    </row>
    <row r="48" spans="1:27" s="498" customFormat="1" x14ac:dyDescent="0.2">
      <c r="A48" s="500"/>
      <c r="B48" s="500"/>
      <c r="C48" s="500"/>
      <c r="D48" s="500"/>
      <c r="E48" s="500"/>
      <c r="F48" s="500"/>
      <c r="G48" s="500"/>
      <c r="H48" s="500"/>
      <c r="I48" s="500"/>
      <c r="J48" s="500"/>
      <c r="K48" s="500"/>
      <c r="L48" s="500"/>
      <c r="M48" s="500"/>
      <c r="N48" s="500"/>
      <c r="O48" s="500"/>
      <c r="P48" s="500"/>
      <c r="Q48" s="500"/>
      <c r="R48" s="500"/>
      <c r="S48" s="500"/>
      <c r="T48" s="500"/>
      <c r="X48" s="511"/>
      <c r="Y48" s="514"/>
      <c r="Z48" s="513"/>
      <c r="AA48" s="511"/>
    </row>
    <row r="49" spans="1:28" s="498" customFormat="1" ht="25.5" x14ac:dyDescent="0.2">
      <c r="A49" s="500"/>
      <c r="B49" s="500"/>
      <c r="C49" s="500"/>
      <c r="D49" s="500"/>
      <c r="E49" s="500"/>
      <c r="F49" s="500"/>
      <c r="G49" s="500"/>
      <c r="H49" s="500"/>
      <c r="I49" s="500"/>
      <c r="J49" s="500"/>
      <c r="K49" s="500"/>
      <c r="L49" s="500"/>
      <c r="M49" s="500"/>
      <c r="N49" s="500"/>
      <c r="O49" s="500"/>
      <c r="P49" s="500"/>
      <c r="Q49" s="500"/>
      <c r="R49" s="500"/>
      <c r="S49" s="500"/>
      <c r="T49" s="500"/>
      <c r="Y49" s="1247" t="s">
        <v>690</v>
      </c>
      <c r="Z49" s="822">
        <f>БКВ!S40</f>
        <v>0</v>
      </c>
    </row>
    <row r="50" spans="1:28" s="498" customFormat="1" x14ac:dyDescent="0.2">
      <c r="A50" s="500"/>
      <c r="B50" s="500"/>
      <c r="C50" s="500"/>
      <c r="D50" s="500"/>
      <c r="E50" s="500"/>
      <c r="F50" s="500"/>
      <c r="G50" s="500"/>
      <c r="H50" s="500"/>
      <c r="I50" s="500"/>
      <c r="J50" s="500"/>
      <c r="K50" s="500"/>
      <c r="L50" s="500"/>
      <c r="M50" s="500"/>
      <c r="N50" s="500"/>
      <c r="O50" s="500"/>
      <c r="P50" s="500"/>
      <c r="Q50" s="500"/>
      <c r="R50" s="500"/>
      <c r="S50" s="500"/>
      <c r="T50" s="500"/>
      <c r="Y50" s="1246" t="s">
        <v>482</v>
      </c>
      <c r="Z50" s="822">
        <f>БКВ!S45</f>
        <v>0</v>
      </c>
    </row>
    <row r="51" spans="1:28" s="498" customFormat="1" x14ac:dyDescent="0.2">
      <c r="A51" s="500"/>
      <c r="B51" s="500"/>
      <c r="C51" s="500"/>
      <c r="D51" s="500"/>
      <c r="E51" s="500"/>
      <c r="F51" s="500"/>
      <c r="G51" s="500"/>
      <c r="H51" s="500"/>
      <c r="I51" s="500"/>
      <c r="J51" s="500"/>
      <c r="K51" s="500"/>
      <c r="L51" s="500"/>
      <c r="M51" s="500"/>
      <c r="N51" s="500"/>
      <c r="O51" s="500"/>
      <c r="P51" s="500"/>
      <c r="Q51" s="500"/>
      <c r="R51" s="500"/>
      <c r="S51" s="500"/>
      <c r="T51" s="500"/>
      <c r="Y51" s="1246" t="s">
        <v>450</v>
      </c>
      <c r="Z51" s="822">
        <f>БКВ!S48</f>
        <v>0</v>
      </c>
    </row>
    <row r="52" spans="1:28" s="498" customFormat="1" x14ac:dyDescent="0.2">
      <c r="A52" s="500"/>
      <c r="B52" s="500"/>
      <c r="C52" s="500"/>
      <c r="D52" s="500"/>
      <c r="E52" s="500"/>
      <c r="F52" s="500"/>
      <c r="G52" s="500"/>
      <c r="H52" s="500"/>
      <c r="I52" s="500"/>
      <c r="J52" s="500"/>
      <c r="K52" s="500"/>
      <c r="L52" s="500"/>
      <c r="M52" s="500"/>
      <c r="N52" s="500"/>
      <c r="O52" s="500"/>
      <c r="P52" s="500"/>
      <c r="Q52" s="500"/>
      <c r="R52" s="500"/>
      <c r="S52" s="500"/>
      <c r="T52" s="500"/>
      <c r="Y52" s="512"/>
      <c r="Z52" s="513"/>
      <c r="AA52" s="511"/>
      <c r="AB52" s="511"/>
    </row>
    <row r="53" spans="1:28" s="498" customFormat="1" x14ac:dyDescent="0.2">
      <c r="A53" s="500"/>
      <c r="B53" s="500"/>
      <c r="C53" s="500"/>
      <c r="D53" s="500"/>
      <c r="E53" s="500"/>
      <c r="F53" s="500"/>
      <c r="G53" s="500"/>
      <c r="H53" s="500"/>
      <c r="I53" s="500"/>
      <c r="J53" s="500"/>
      <c r="K53" s="500"/>
      <c r="L53" s="500"/>
      <c r="M53" s="500"/>
      <c r="N53" s="500"/>
      <c r="O53" s="500"/>
      <c r="P53" s="500"/>
      <c r="Q53" s="500"/>
      <c r="R53" s="500"/>
      <c r="S53" s="500"/>
      <c r="T53" s="500"/>
    </row>
    <row r="54" spans="1:28" s="498" customFormat="1" x14ac:dyDescent="0.2">
      <c r="A54" s="953"/>
      <c r="B54" s="500"/>
      <c r="C54" s="500"/>
      <c r="D54" s="500"/>
      <c r="E54" s="500"/>
      <c r="F54" s="500"/>
      <c r="G54" s="500"/>
      <c r="H54" s="500"/>
      <c r="I54" s="500"/>
      <c r="J54" s="500"/>
      <c r="K54" s="500"/>
      <c r="L54" s="500"/>
      <c r="M54" s="500"/>
      <c r="N54" s="500"/>
      <c r="O54" s="500"/>
      <c r="P54" s="500"/>
      <c r="Q54" s="500"/>
      <c r="R54" s="500"/>
      <c r="S54" s="500"/>
      <c r="T54" s="500"/>
    </row>
    <row r="55" spans="1:28" s="505" customFormat="1" x14ac:dyDescent="0.2"/>
    <row r="56" spans="1:28" s="505" customFormat="1" x14ac:dyDescent="0.2">
      <c r="A56" s="506" t="s">
        <v>691</v>
      </c>
    </row>
    <row r="57" spans="1:28" s="505" customFormat="1" x14ac:dyDescent="0.2">
      <c r="A57" s="506"/>
    </row>
    <row r="58" spans="1:28" s="507" customFormat="1" x14ac:dyDescent="0.2">
      <c r="A58" s="505"/>
      <c r="B58" s="505"/>
      <c r="C58" s="505"/>
      <c r="D58" s="505"/>
      <c r="E58" s="505"/>
      <c r="F58" s="505"/>
      <c r="G58" s="505"/>
      <c r="H58" s="505"/>
      <c r="I58" s="505"/>
      <c r="J58" s="505"/>
      <c r="K58" s="505"/>
      <c r="L58" s="505"/>
      <c r="M58" s="505"/>
      <c r="N58" s="505"/>
      <c r="O58" s="505"/>
      <c r="P58" s="505"/>
      <c r="Q58" s="505"/>
      <c r="R58" s="505"/>
      <c r="S58" s="505"/>
      <c r="T58" s="505"/>
    </row>
    <row r="59" spans="1:28" s="507" customFormat="1" x14ac:dyDescent="0.2">
      <c r="A59" s="505"/>
      <c r="B59" s="505"/>
      <c r="C59" s="505"/>
      <c r="D59" s="505"/>
      <c r="E59" s="505"/>
      <c r="F59" s="505"/>
      <c r="G59" s="505"/>
      <c r="H59" s="505"/>
      <c r="I59" s="505"/>
      <c r="J59" s="505"/>
      <c r="K59" s="505"/>
      <c r="L59" s="505"/>
      <c r="M59" s="505"/>
      <c r="N59" s="505"/>
      <c r="O59" s="505"/>
      <c r="P59" s="505"/>
      <c r="Q59" s="505"/>
      <c r="R59" s="505"/>
      <c r="S59" s="505"/>
      <c r="T59" s="505"/>
      <c r="Y59" s="1246" t="s">
        <v>504</v>
      </c>
      <c r="Z59" s="822">
        <f>БКВ!D48</f>
        <v>0</v>
      </c>
    </row>
    <row r="60" spans="1:28" s="507" customFormat="1" x14ac:dyDescent="0.2">
      <c r="A60" s="505"/>
      <c r="B60" s="505"/>
      <c r="C60" s="505"/>
      <c r="D60" s="505"/>
      <c r="E60" s="505"/>
      <c r="F60" s="505"/>
      <c r="G60" s="505"/>
      <c r="H60" s="505"/>
      <c r="I60" s="505"/>
      <c r="J60" s="505"/>
      <c r="K60" s="505"/>
      <c r="L60" s="505"/>
      <c r="M60" s="505"/>
      <c r="N60" s="505"/>
      <c r="O60" s="505"/>
      <c r="P60" s="505"/>
      <c r="Q60" s="505"/>
      <c r="R60" s="505"/>
      <c r="S60" s="505"/>
      <c r="T60" s="505"/>
      <c r="Y60" s="1246" t="s">
        <v>505</v>
      </c>
      <c r="Z60" s="822">
        <f>БКВ!E48</f>
        <v>0</v>
      </c>
    </row>
    <row r="61" spans="1:28" s="507" customFormat="1" x14ac:dyDescent="0.2">
      <c r="A61" s="505"/>
      <c r="B61" s="505"/>
      <c r="C61" s="505"/>
      <c r="D61" s="505"/>
      <c r="E61" s="505"/>
      <c r="F61" s="505"/>
      <c r="G61" s="505"/>
      <c r="H61" s="505"/>
      <c r="I61" s="505"/>
      <c r="J61" s="505"/>
      <c r="K61" s="505"/>
      <c r="L61" s="505"/>
      <c r="M61" s="505"/>
      <c r="N61" s="505"/>
      <c r="O61" s="505"/>
      <c r="P61" s="505"/>
      <c r="Q61" s="505"/>
      <c r="R61" s="505"/>
      <c r="S61" s="505"/>
      <c r="T61" s="505"/>
      <c r="Y61" s="1246" t="s">
        <v>551</v>
      </c>
      <c r="Z61" s="822">
        <f>SUM(БКВ!F48:M48)</f>
        <v>0</v>
      </c>
    </row>
    <row r="62" spans="1:28" s="507" customFormat="1" x14ac:dyDescent="0.2">
      <c r="A62" s="505"/>
      <c r="B62" s="505"/>
      <c r="C62" s="505"/>
      <c r="D62" s="505"/>
      <c r="E62" s="505"/>
      <c r="F62" s="505"/>
      <c r="G62" s="505"/>
      <c r="H62" s="505"/>
      <c r="I62" s="505"/>
      <c r="J62" s="505"/>
      <c r="K62" s="505"/>
      <c r="L62" s="505"/>
      <c r="M62" s="505"/>
      <c r="N62" s="505"/>
      <c r="O62" s="505"/>
      <c r="P62" s="505"/>
      <c r="Q62" s="505"/>
      <c r="R62" s="505"/>
      <c r="S62" s="505"/>
      <c r="T62" s="505"/>
      <c r="Y62" s="1246" t="s">
        <v>552</v>
      </c>
      <c r="Z62" s="822">
        <f>SUM(БКВ!N48:R48)</f>
        <v>0</v>
      </c>
    </row>
    <row r="63" spans="1:28" s="507" customFormat="1" x14ac:dyDescent="0.2">
      <c r="A63" s="505"/>
      <c r="B63" s="505"/>
      <c r="C63" s="505"/>
      <c r="D63" s="505"/>
      <c r="E63" s="505"/>
      <c r="F63" s="505"/>
      <c r="G63" s="505"/>
      <c r="H63" s="505"/>
      <c r="I63" s="505"/>
      <c r="J63" s="505"/>
      <c r="K63" s="505"/>
      <c r="L63" s="505"/>
      <c r="M63" s="505"/>
      <c r="N63" s="505"/>
      <c r="O63" s="505"/>
      <c r="P63" s="505"/>
      <c r="Q63" s="505"/>
      <c r="R63" s="505"/>
      <c r="S63" s="505"/>
      <c r="T63" s="505"/>
    </row>
    <row r="64" spans="1:28" s="507" customFormat="1" x14ac:dyDescent="0.2">
      <c r="A64" s="505"/>
      <c r="B64" s="505"/>
      <c r="C64" s="505"/>
      <c r="D64" s="505"/>
      <c r="E64" s="505"/>
      <c r="F64" s="505"/>
      <c r="G64" s="505"/>
      <c r="H64" s="505"/>
      <c r="I64" s="505"/>
      <c r="J64" s="505"/>
      <c r="K64" s="505"/>
      <c r="L64" s="505"/>
      <c r="M64" s="505"/>
      <c r="N64" s="505"/>
      <c r="O64" s="505"/>
      <c r="P64" s="505"/>
      <c r="Q64" s="505"/>
      <c r="R64" s="505"/>
      <c r="S64" s="505"/>
      <c r="T64" s="505"/>
    </row>
    <row r="65" spans="1:26" s="507" customFormat="1" x14ac:dyDescent="0.2">
      <c r="A65" s="505"/>
      <c r="B65" s="505"/>
      <c r="C65" s="505"/>
      <c r="D65" s="505"/>
      <c r="E65" s="505"/>
      <c r="F65" s="505"/>
      <c r="G65" s="505"/>
      <c r="H65" s="505"/>
      <c r="I65" s="505"/>
      <c r="J65" s="505"/>
      <c r="K65" s="505"/>
      <c r="L65" s="505"/>
      <c r="M65" s="505"/>
      <c r="N65" s="505"/>
      <c r="O65" s="505"/>
      <c r="P65" s="505"/>
      <c r="Q65" s="505"/>
      <c r="R65" s="505"/>
      <c r="S65" s="505"/>
      <c r="T65" s="505"/>
    </row>
    <row r="66" spans="1:26" s="507" customFormat="1" x14ac:dyDescent="0.2">
      <c r="A66" s="505"/>
      <c r="B66" s="505"/>
      <c r="C66" s="505"/>
      <c r="D66" s="505"/>
      <c r="E66" s="505"/>
      <c r="F66" s="505"/>
      <c r="G66" s="505"/>
      <c r="H66" s="505"/>
      <c r="I66" s="505"/>
      <c r="J66" s="505"/>
      <c r="K66" s="505"/>
      <c r="L66" s="505"/>
      <c r="M66" s="505"/>
      <c r="N66" s="505"/>
      <c r="O66" s="505"/>
      <c r="P66" s="505"/>
      <c r="Q66" s="505"/>
      <c r="R66" s="505"/>
      <c r="S66" s="505"/>
      <c r="T66" s="505"/>
    </row>
    <row r="67" spans="1:26" s="507" customFormat="1" x14ac:dyDescent="0.2">
      <c r="A67" s="505"/>
      <c r="B67" s="505"/>
      <c r="C67" s="505"/>
      <c r="D67" s="505"/>
      <c r="E67" s="505"/>
      <c r="F67" s="505"/>
      <c r="G67" s="505"/>
      <c r="H67" s="505"/>
      <c r="I67" s="505"/>
      <c r="J67" s="505"/>
      <c r="K67" s="505"/>
      <c r="L67" s="505"/>
      <c r="M67" s="505"/>
      <c r="N67" s="505"/>
      <c r="O67" s="505"/>
      <c r="P67" s="505"/>
      <c r="Q67" s="505"/>
      <c r="R67" s="505"/>
      <c r="S67" s="505"/>
      <c r="T67" s="505"/>
    </row>
    <row r="68" spans="1:26" s="507" customFormat="1" x14ac:dyDescent="0.2">
      <c r="A68" s="505"/>
      <c r="B68" s="505"/>
      <c r="C68" s="505"/>
      <c r="D68" s="505"/>
      <c r="E68" s="505"/>
      <c r="F68" s="505"/>
      <c r="G68" s="505"/>
      <c r="H68" s="505"/>
      <c r="I68" s="505"/>
      <c r="J68" s="505"/>
      <c r="K68" s="505"/>
      <c r="L68" s="505"/>
      <c r="M68" s="505"/>
      <c r="N68" s="505"/>
      <c r="O68" s="505"/>
      <c r="P68" s="505"/>
      <c r="Q68" s="505"/>
      <c r="R68" s="505"/>
      <c r="S68" s="505"/>
      <c r="T68" s="505"/>
    </row>
    <row r="69" spans="1:26" s="507" customFormat="1" x14ac:dyDescent="0.2">
      <c r="A69" s="505"/>
      <c r="B69" s="505"/>
      <c r="C69" s="505"/>
      <c r="D69" s="505"/>
      <c r="E69" s="505"/>
      <c r="F69" s="505"/>
      <c r="G69" s="505"/>
      <c r="H69" s="505"/>
      <c r="I69" s="505"/>
      <c r="J69" s="505"/>
      <c r="K69" s="505"/>
      <c r="L69" s="505"/>
      <c r="M69" s="505"/>
      <c r="N69" s="505"/>
      <c r="O69" s="505"/>
      <c r="P69" s="505"/>
      <c r="Q69" s="505"/>
      <c r="R69" s="505"/>
      <c r="S69" s="505"/>
      <c r="T69" s="505"/>
    </row>
    <row r="70" spans="1:26" s="507" customFormat="1" x14ac:dyDescent="0.2">
      <c r="A70" s="505"/>
      <c r="B70" s="505"/>
      <c r="C70" s="505"/>
      <c r="D70" s="505"/>
      <c r="E70" s="505"/>
      <c r="F70" s="505"/>
      <c r="G70" s="505"/>
      <c r="H70" s="505"/>
      <c r="I70" s="505"/>
      <c r="J70" s="505"/>
      <c r="K70" s="505"/>
      <c r="L70" s="505"/>
      <c r="M70" s="505"/>
      <c r="N70" s="505"/>
      <c r="O70" s="505"/>
      <c r="P70" s="505"/>
      <c r="Q70" s="505"/>
      <c r="R70" s="505"/>
      <c r="S70" s="505"/>
      <c r="T70" s="505"/>
    </row>
    <row r="71" spans="1:26" s="507" customFormat="1" x14ac:dyDescent="0.2">
      <c r="A71" s="505"/>
      <c r="B71" s="505"/>
      <c r="C71" s="505"/>
      <c r="D71" s="505"/>
      <c r="E71" s="505"/>
      <c r="F71" s="505"/>
      <c r="G71" s="505"/>
      <c r="H71" s="505"/>
      <c r="I71" s="505"/>
      <c r="J71" s="505"/>
      <c r="K71" s="505"/>
      <c r="L71" s="505"/>
      <c r="M71" s="505"/>
      <c r="N71" s="505"/>
      <c r="O71" s="505"/>
      <c r="P71" s="505"/>
      <c r="Q71" s="505"/>
      <c r="R71" s="505"/>
      <c r="S71" s="505"/>
      <c r="T71" s="505"/>
    </row>
    <row r="72" spans="1:26" s="515" customFormat="1" ht="12" x14ac:dyDescent="0.2">
      <c r="A72" s="1269" t="s">
        <v>749</v>
      </c>
      <c r="B72" s="944"/>
      <c r="C72" s="944"/>
      <c r="D72" s="944"/>
      <c r="E72" s="944"/>
      <c r="F72" s="944"/>
      <c r="G72" s="944"/>
      <c r="H72" s="944"/>
      <c r="I72" s="944"/>
      <c r="J72" s="944"/>
      <c r="K72" s="944"/>
      <c r="L72" s="944"/>
      <c r="M72" s="944"/>
      <c r="N72" s="944"/>
      <c r="O72" s="944"/>
      <c r="P72" s="944"/>
      <c r="Q72" s="944"/>
      <c r="R72" s="944"/>
      <c r="S72" s="944"/>
      <c r="T72" s="944"/>
    </row>
    <row r="73" spans="1:26" s="515" customFormat="1" ht="12" x14ac:dyDescent="0.2">
      <c r="A73" s="1269" t="s">
        <v>750</v>
      </c>
      <c r="B73" s="944"/>
      <c r="C73" s="944"/>
      <c r="D73" s="944"/>
      <c r="E73" s="944"/>
      <c r="F73" s="944"/>
      <c r="G73" s="944"/>
      <c r="H73" s="944"/>
      <c r="I73" s="944"/>
      <c r="J73" s="944"/>
      <c r="K73" s="944"/>
      <c r="L73" s="944"/>
      <c r="M73" s="944"/>
      <c r="N73" s="944"/>
      <c r="O73" s="944"/>
      <c r="P73" s="944"/>
      <c r="Q73" s="944"/>
      <c r="R73" s="944"/>
      <c r="S73" s="944"/>
      <c r="T73" s="944"/>
    </row>
    <row r="74" spans="1:26" s="507" customFormat="1" x14ac:dyDescent="0.2">
      <c r="A74" s="505"/>
      <c r="B74" s="505"/>
      <c r="C74" s="505"/>
      <c r="D74" s="505"/>
      <c r="E74" s="505"/>
      <c r="F74" s="505"/>
      <c r="G74" s="505"/>
      <c r="H74" s="505"/>
      <c r="I74" s="505"/>
      <c r="J74" s="505"/>
      <c r="K74" s="505"/>
      <c r="L74" s="505"/>
      <c r="M74" s="505"/>
      <c r="N74" s="505"/>
      <c r="O74" s="505"/>
      <c r="P74" s="505"/>
      <c r="Q74" s="505"/>
      <c r="R74" s="505"/>
      <c r="S74" s="505"/>
      <c r="T74" s="505"/>
    </row>
    <row r="75" spans="1:26" s="507" customFormat="1" x14ac:dyDescent="0.2">
      <c r="A75" s="954"/>
      <c r="B75" s="505"/>
      <c r="C75" s="505"/>
      <c r="D75" s="505"/>
      <c r="E75" s="505"/>
      <c r="F75" s="505"/>
      <c r="G75" s="505"/>
      <c r="H75" s="505"/>
      <c r="I75" s="505"/>
      <c r="J75" s="505"/>
      <c r="K75" s="505"/>
      <c r="L75" s="505"/>
      <c r="M75" s="505"/>
      <c r="N75" s="505"/>
      <c r="O75" s="505"/>
      <c r="P75" s="505"/>
      <c r="Q75" s="505"/>
      <c r="R75" s="505"/>
      <c r="S75" s="505"/>
      <c r="T75" s="505"/>
    </row>
    <row r="76" spans="1:26" s="500" customFormat="1" x14ac:dyDescent="0.2"/>
    <row r="77" spans="1:26" s="500" customFormat="1" x14ac:dyDescent="0.2">
      <c r="A77" s="938" t="s">
        <v>692</v>
      </c>
    </row>
    <row r="78" spans="1:26" s="500" customFormat="1" x14ac:dyDescent="0.2"/>
    <row r="79" spans="1:26" s="498" customFormat="1" ht="35.25" customHeight="1" thickBot="1" x14ac:dyDescent="0.25">
      <c r="A79" s="500"/>
      <c r="B79" s="1637" t="s">
        <v>1090</v>
      </c>
      <c r="C79" s="1638"/>
      <c r="D79" s="500"/>
      <c r="E79" s="952"/>
      <c r="F79" s="952"/>
      <c r="G79" s="500"/>
      <c r="H79" s="500"/>
      <c r="I79" s="500"/>
      <c r="J79" s="500"/>
      <c r="K79" s="500"/>
      <c r="L79" s="500"/>
      <c r="M79" s="500"/>
      <c r="N79" s="958"/>
      <c r="O79" s="958"/>
      <c r="P79" s="957"/>
      <c r="Q79" s="961"/>
      <c r="R79" s="961"/>
      <c r="S79" s="519"/>
      <c r="T79" s="500"/>
    </row>
    <row r="80" spans="1:26" s="498" customFormat="1" ht="18.75" customHeight="1" x14ac:dyDescent="0.2">
      <c r="A80" s="500"/>
      <c r="B80" s="1639" t="e">
        <f>SUM(Z81:Z82,Z85:Z86,Z89)/Z92</f>
        <v>#DIV/0!</v>
      </c>
      <c r="C80" s="1640"/>
      <c r="D80" s="500"/>
      <c r="E80" s="519"/>
      <c r="F80" s="519"/>
      <c r="G80" s="500"/>
      <c r="H80" s="500"/>
      <c r="I80" s="500"/>
      <c r="J80" s="500"/>
      <c r="K80" s="500"/>
      <c r="L80" s="500"/>
      <c r="M80" s="500"/>
      <c r="N80" s="958"/>
      <c r="O80" s="958"/>
      <c r="P80" s="957"/>
      <c r="Q80" s="961"/>
      <c r="R80" s="961"/>
      <c r="S80" s="519"/>
      <c r="T80" s="500"/>
      <c r="Y80" s="1246" t="s">
        <v>693</v>
      </c>
      <c r="Z80" s="822">
        <f>Z59</f>
        <v>0</v>
      </c>
    </row>
    <row r="81" spans="1:26" s="498" customFormat="1" x14ac:dyDescent="0.2">
      <c r="A81" s="500"/>
      <c r="B81" s="500"/>
      <c r="C81" s="500"/>
      <c r="D81" s="500"/>
      <c r="E81" s="500"/>
      <c r="F81" s="500"/>
      <c r="G81" s="500"/>
      <c r="H81" s="500"/>
      <c r="I81" s="500"/>
      <c r="J81" s="500"/>
      <c r="K81" s="500"/>
      <c r="L81" s="500"/>
      <c r="M81" s="500"/>
      <c r="N81" s="958"/>
      <c r="O81" s="958"/>
      <c r="P81" s="957"/>
      <c r="Q81" s="961"/>
      <c r="R81" s="961"/>
      <c r="S81" s="519"/>
      <c r="T81" s="500"/>
      <c r="Y81" s="1246" t="s">
        <v>694</v>
      </c>
      <c r="Z81" s="822">
        <f>БКВ!E77</f>
        <v>0</v>
      </c>
    </row>
    <row r="82" spans="1:26" s="498" customFormat="1" x14ac:dyDescent="0.2">
      <c r="A82" s="500"/>
      <c r="B82" s="500"/>
      <c r="C82" s="500"/>
      <c r="D82" s="500"/>
      <c r="E82" s="500"/>
      <c r="F82" s="500"/>
      <c r="G82" s="500"/>
      <c r="H82" s="500"/>
      <c r="I82" s="500"/>
      <c r="J82" s="500"/>
      <c r="K82" s="500"/>
      <c r="L82" s="500"/>
      <c r="M82" s="500"/>
      <c r="N82" s="958"/>
      <c r="O82" s="958"/>
      <c r="P82" s="957"/>
      <c r="Q82" s="961"/>
      <c r="R82" s="961"/>
      <c r="S82" s="519"/>
      <c r="T82" s="500"/>
      <c r="Y82" s="1246" t="s">
        <v>695</v>
      </c>
      <c r="Z82" s="822">
        <f>SUM(БКВ!D68,БКВ!D77)</f>
        <v>0</v>
      </c>
    </row>
    <row r="83" spans="1:26" s="498" customFormat="1" ht="30.75" customHeight="1" x14ac:dyDescent="0.2">
      <c r="A83" s="500"/>
      <c r="B83" s="500"/>
      <c r="C83" s="500"/>
      <c r="D83" s="500"/>
      <c r="E83" s="500"/>
      <c r="F83" s="500"/>
      <c r="G83" s="500"/>
      <c r="H83" s="500"/>
      <c r="I83" s="500"/>
      <c r="J83" s="500"/>
      <c r="K83" s="500"/>
      <c r="L83" s="500"/>
      <c r="M83" s="500"/>
      <c r="N83" s="958"/>
      <c r="O83" s="958"/>
      <c r="P83" s="957"/>
      <c r="Q83" s="961"/>
      <c r="R83" s="961"/>
      <c r="S83" s="519"/>
      <c r="T83" s="500"/>
    </row>
    <row r="84" spans="1:26" s="498" customFormat="1" ht="14.25" customHeight="1" x14ac:dyDescent="0.2">
      <c r="A84" s="500"/>
      <c r="B84" s="500"/>
      <c r="C84" s="500"/>
      <c r="D84" s="500"/>
      <c r="E84" s="500"/>
      <c r="F84" s="500"/>
      <c r="G84" s="500"/>
      <c r="H84" s="500"/>
      <c r="I84" s="958"/>
      <c r="J84" s="958"/>
      <c r="K84" s="957"/>
      <c r="L84" s="961"/>
      <c r="M84" s="961"/>
      <c r="N84" s="958"/>
      <c r="O84" s="958"/>
      <c r="P84" s="957"/>
      <c r="Q84" s="961"/>
      <c r="R84" s="961"/>
      <c r="S84" s="519"/>
      <c r="T84" s="500"/>
      <c r="Y84" s="1246" t="s">
        <v>696</v>
      </c>
      <c r="Z84" s="822">
        <f>Z60</f>
        <v>0</v>
      </c>
    </row>
    <row r="85" spans="1:26" s="498" customFormat="1" x14ac:dyDescent="0.2">
      <c r="A85" s="500"/>
      <c r="B85" s="500"/>
      <c r="C85" s="500"/>
      <c r="D85" s="500"/>
      <c r="E85" s="500"/>
      <c r="F85" s="500"/>
      <c r="G85" s="500"/>
      <c r="H85" s="500"/>
      <c r="I85" s="958"/>
      <c r="J85" s="958"/>
      <c r="K85" s="958"/>
      <c r="L85" s="958"/>
      <c r="M85" s="958"/>
      <c r="N85" s="958"/>
      <c r="O85" s="500"/>
      <c r="P85" s="519"/>
      <c r="Q85" s="519"/>
      <c r="R85" s="519"/>
      <c r="S85" s="519"/>
      <c r="T85" s="500"/>
      <c r="Y85" s="1246" t="s">
        <v>697</v>
      </c>
      <c r="Z85" s="822">
        <f>БКВ!D87</f>
        <v>0</v>
      </c>
    </row>
    <row r="86" spans="1:26" s="498" customFormat="1" x14ac:dyDescent="0.2">
      <c r="A86" s="500"/>
      <c r="B86" s="500"/>
      <c r="C86" s="500"/>
      <c r="D86" s="500"/>
      <c r="E86" s="500"/>
      <c r="F86" s="500"/>
      <c r="G86" s="500"/>
      <c r="H86" s="500"/>
      <c r="I86" s="958"/>
      <c r="J86" s="958"/>
      <c r="K86" s="958"/>
      <c r="L86" s="958"/>
      <c r="M86" s="958"/>
      <c r="N86" s="500"/>
      <c r="O86" s="500"/>
      <c r="P86" s="519"/>
      <c r="Q86" s="519"/>
      <c r="R86" s="519"/>
      <c r="S86" s="519"/>
      <c r="T86" s="500"/>
      <c r="Y86" s="1246" t="s">
        <v>698</v>
      </c>
      <c r="Z86" s="822">
        <f>БКВ!E87</f>
        <v>0</v>
      </c>
    </row>
    <row r="87" spans="1:26" s="498" customFormat="1" x14ac:dyDescent="0.2">
      <c r="A87" s="500"/>
      <c r="B87" s="500"/>
      <c r="C87" s="500"/>
      <c r="D87" s="500"/>
      <c r="E87" s="500"/>
      <c r="F87" s="500"/>
      <c r="G87" s="500"/>
      <c r="H87" s="500"/>
      <c r="I87" s="500"/>
      <c r="J87" s="500"/>
      <c r="K87" s="500"/>
      <c r="L87" s="500"/>
      <c r="M87" s="500"/>
      <c r="N87" s="500"/>
      <c r="O87" s="500"/>
      <c r="P87" s="519"/>
      <c r="Q87" s="519"/>
      <c r="R87" s="519"/>
      <c r="S87" s="519"/>
      <c r="T87" s="500"/>
    </row>
    <row r="88" spans="1:26" s="498" customFormat="1" x14ac:dyDescent="0.2">
      <c r="A88" s="500"/>
      <c r="B88" s="500"/>
      <c r="C88" s="500"/>
      <c r="D88" s="500"/>
      <c r="E88" s="500"/>
      <c r="F88" s="500"/>
      <c r="G88" s="500"/>
      <c r="H88" s="500"/>
      <c r="I88" s="500"/>
      <c r="J88" s="500"/>
      <c r="K88" s="500"/>
      <c r="L88" s="500"/>
      <c r="M88" s="500"/>
      <c r="N88" s="500"/>
      <c r="O88" s="500"/>
      <c r="P88" s="519"/>
      <c r="Q88" s="519"/>
      <c r="R88" s="519"/>
      <c r="S88" s="519"/>
      <c r="T88" s="500"/>
    </row>
    <row r="89" spans="1:26" s="498" customFormat="1" x14ac:dyDescent="0.2">
      <c r="A89" s="500"/>
      <c r="B89" s="500"/>
      <c r="C89" s="500"/>
      <c r="D89" s="500"/>
      <c r="E89" s="500"/>
      <c r="F89" s="500"/>
      <c r="G89" s="500"/>
      <c r="H89" s="500"/>
      <c r="I89" s="500"/>
      <c r="J89" s="500"/>
      <c r="K89" s="500"/>
      <c r="L89" s="500"/>
      <c r="M89" s="500"/>
      <c r="N89" s="500"/>
      <c r="O89" s="500"/>
      <c r="P89" s="500"/>
      <c r="Q89" s="500"/>
      <c r="R89" s="500"/>
      <c r="S89" s="500"/>
      <c r="T89" s="500"/>
      <c r="Y89" s="1246" t="s">
        <v>550</v>
      </c>
      <c r="Z89" s="822">
        <f>SUM(БКВ!N48:R48)</f>
        <v>0</v>
      </c>
    </row>
    <row r="90" spans="1:26" s="498" customFormat="1" x14ac:dyDescent="0.2">
      <c r="A90" s="500"/>
      <c r="B90" s="500"/>
      <c r="C90" s="500"/>
      <c r="D90" s="500"/>
      <c r="E90" s="500"/>
      <c r="F90" s="500"/>
      <c r="G90" s="500"/>
      <c r="H90" s="500"/>
      <c r="I90" s="500"/>
      <c r="J90" s="500"/>
      <c r="K90" s="500"/>
      <c r="L90" s="500"/>
      <c r="M90" s="500"/>
      <c r="N90" s="500"/>
      <c r="O90" s="500"/>
      <c r="P90" s="500"/>
      <c r="Q90" s="500"/>
      <c r="R90" s="500"/>
      <c r="S90" s="500"/>
      <c r="T90" s="500"/>
    </row>
    <row r="91" spans="1:26" s="498" customFormat="1" x14ac:dyDescent="0.2">
      <c r="A91" s="500"/>
      <c r="B91" s="500"/>
      <c r="C91" s="500"/>
      <c r="D91" s="500"/>
      <c r="E91" s="500"/>
      <c r="F91" s="500"/>
      <c r="G91" s="500"/>
      <c r="H91" s="500"/>
      <c r="I91" s="500"/>
      <c r="J91" s="500"/>
      <c r="K91" s="500"/>
      <c r="L91" s="500"/>
      <c r="M91" s="500"/>
      <c r="N91" s="500"/>
      <c r="O91" s="500"/>
      <c r="P91" s="500"/>
      <c r="Q91" s="500"/>
      <c r="R91" s="500"/>
      <c r="S91" s="500"/>
      <c r="T91" s="500"/>
    </row>
    <row r="92" spans="1:26" s="498" customFormat="1" x14ac:dyDescent="0.2">
      <c r="A92" s="500"/>
      <c r="B92" s="500"/>
      <c r="C92" s="500"/>
      <c r="D92" s="500"/>
      <c r="E92" s="500"/>
      <c r="F92" s="500"/>
      <c r="G92" s="500"/>
      <c r="H92" s="500"/>
      <c r="I92" s="500"/>
      <c r="J92" s="500"/>
      <c r="K92" s="500"/>
      <c r="L92" s="500"/>
      <c r="M92" s="500"/>
      <c r="N92" s="500"/>
      <c r="O92" s="500"/>
      <c r="P92" s="500"/>
      <c r="Q92" s="500"/>
      <c r="R92" s="500"/>
      <c r="S92" s="500"/>
      <c r="T92" s="500"/>
      <c r="Y92" s="1246" t="s">
        <v>1091</v>
      </c>
      <c r="Z92" s="822">
        <f>БКВ!S48</f>
        <v>0</v>
      </c>
    </row>
    <row r="93" spans="1:26" s="516" customFormat="1" x14ac:dyDescent="0.2">
      <c r="A93" s="956"/>
      <c r="B93" s="956"/>
      <c r="C93" s="956"/>
      <c r="D93" s="956"/>
      <c r="E93" s="956"/>
      <c r="F93" s="956"/>
      <c r="G93" s="956"/>
      <c r="H93" s="956"/>
      <c r="I93" s="956"/>
      <c r="J93" s="956"/>
      <c r="K93" s="956"/>
      <c r="L93" s="956"/>
      <c r="M93" s="956"/>
      <c r="N93" s="956"/>
      <c r="O93" s="956"/>
      <c r="P93" s="956"/>
      <c r="Q93" s="956"/>
      <c r="R93" s="956"/>
      <c r="S93" s="956"/>
      <c r="T93" s="956"/>
    </row>
    <row r="94" spans="1:26" s="498" customFormat="1" x14ac:dyDescent="0.2">
      <c r="A94" s="500"/>
      <c r="B94" s="500"/>
      <c r="C94" s="500"/>
      <c r="D94" s="500"/>
      <c r="E94" s="500"/>
      <c r="F94" s="500"/>
      <c r="G94" s="500"/>
      <c r="H94" s="500"/>
      <c r="I94" s="500"/>
      <c r="J94" s="500"/>
      <c r="K94" s="500"/>
      <c r="L94" s="500"/>
      <c r="M94" s="500"/>
      <c r="N94" s="500"/>
      <c r="O94" s="500"/>
      <c r="P94" s="500"/>
      <c r="Q94" s="500"/>
      <c r="R94" s="500"/>
      <c r="S94" s="500"/>
      <c r="T94" s="500"/>
    </row>
    <row r="95" spans="1:26" s="498" customFormat="1" x14ac:dyDescent="0.2">
      <c r="A95" s="500"/>
      <c r="B95" s="500"/>
      <c r="C95" s="500"/>
      <c r="D95" s="500"/>
      <c r="E95" s="500"/>
      <c r="F95" s="500"/>
      <c r="G95" s="500"/>
      <c r="H95" s="500"/>
      <c r="I95" s="500"/>
      <c r="J95" s="500"/>
      <c r="K95" s="500"/>
      <c r="L95" s="500"/>
      <c r="M95" s="500"/>
      <c r="N95" s="500"/>
      <c r="O95" s="500"/>
      <c r="P95" s="500"/>
      <c r="Q95" s="500"/>
      <c r="R95" s="500"/>
      <c r="S95" s="500"/>
      <c r="T95" s="500"/>
    </row>
    <row r="96" spans="1:26" s="498" customFormat="1" x14ac:dyDescent="0.2">
      <c r="A96" s="948"/>
      <c r="B96" s="500"/>
      <c r="C96" s="500"/>
      <c r="D96" s="500"/>
      <c r="E96" s="500"/>
      <c r="F96" s="500"/>
      <c r="G96" s="500"/>
      <c r="H96" s="500"/>
      <c r="I96" s="500"/>
      <c r="J96" s="500"/>
      <c r="K96" s="500"/>
      <c r="L96" s="500"/>
      <c r="M96" s="500"/>
      <c r="N96" s="500"/>
      <c r="O96" s="500"/>
      <c r="P96" s="500"/>
      <c r="Q96" s="500"/>
      <c r="R96" s="500"/>
      <c r="S96" s="500"/>
      <c r="T96" s="500"/>
    </row>
    <row r="97" spans="1:43" s="500" customFormat="1" x14ac:dyDescent="0.2"/>
    <row r="98" spans="1:43" s="495" customFormat="1" x14ac:dyDescent="0.2"/>
    <row r="99" spans="1:43" s="496" customFormat="1" ht="20.100000000000001" customHeight="1" x14ac:dyDescent="0.2">
      <c r="A99" s="496" t="s">
        <v>699</v>
      </c>
    </row>
    <row r="100" spans="1:43" s="505" customFormat="1" ht="13.5" customHeight="1" x14ac:dyDescent="0.2"/>
    <row r="101" spans="1:43" s="505" customFormat="1" x14ac:dyDescent="0.2">
      <c r="A101" s="506" t="s">
        <v>700</v>
      </c>
    </row>
    <row r="102" spans="1:43" s="505" customFormat="1" x14ac:dyDescent="0.2"/>
    <row r="103" spans="1:43" s="505" customFormat="1" ht="16.5" customHeight="1" x14ac:dyDescent="0.2">
      <c r="B103" s="1244" t="s">
        <v>701</v>
      </c>
      <c r="C103" s="1244" t="s">
        <v>702</v>
      </c>
      <c r="D103" s="1244" t="s">
        <v>703</v>
      </c>
      <c r="E103" s="507"/>
      <c r="F103" s="507"/>
      <c r="G103" s="507"/>
      <c r="H103" s="507"/>
      <c r="I103" s="507"/>
    </row>
    <row r="104" spans="1:43" s="507" customFormat="1" ht="15.75" customHeight="1" x14ac:dyDescent="0.2">
      <c r="B104" s="517">
        <v>2020</v>
      </c>
      <c r="C104" s="518">
        <f>Стратегия!E15</f>
        <v>0</v>
      </c>
      <c r="D104" s="1179">
        <f>IF(Стратегия!H15="BAU 2020",'Действия по смягчению'!G21*C104,IF(Стратегия!I15="per capita",(БКВ!S134*C104*Стратегия!J15)/БКВ!D11,БКВ!S134*C104))</f>
        <v>0</v>
      </c>
    </row>
    <row r="105" spans="1:43" s="507" customFormat="1" ht="15.75" customHeight="1" x14ac:dyDescent="0.2">
      <c r="B105" s="517">
        <v>2030</v>
      </c>
      <c r="C105" s="518">
        <f>Стратегия!E16</f>
        <v>0</v>
      </c>
      <c r="D105" s="1179">
        <f>IF(Стратегия!H16="BAU 2030",'Действия по смягчению'!G25*C105,IF(Стратегия!I16="per capita",(БКВ!S134*C105*Стратегия!J16)/БКВ!D11,БКВ!S134*C105))</f>
        <v>0</v>
      </c>
    </row>
    <row r="106" spans="1:43" s="507" customFormat="1" ht="15.75" customHeight="1" x14ac:dyDescent="0.2">
      <c r="B106" s="517" t="str">
        <f>Стратегия!G17</f>
        <v>[drop -down]</v>
      </c>
      <c r="C106" s="518">
        <f>Стратегия!E17</f>
        <v>0</v>
      </c>
      <c r="D106" s="1179">
        <f>IF(Стратегия!H17="BAU",'Действия по смягчению'!G29*C106,IF(Стратегия!I17="per capita",(БКВ!S134*C106*Стратегия!J17)/БКВ!D11,БКВ!S134*C106))</f>
        <v>0</v>
      </c>
    </row>
    <row r="107" spans="1:43" s="507" customFormat="1" x14ac:dyDescent="0.2"/>
    <row r="108" spans="1:43" s="500" customFormat="1" x14ac:dyDescent="0.2"/>
    <row r="109" spans="1:43" s="500" customFormat="1" x14ac:dyDescent="0.2">
      <c r="A109" s="938" t="s">
        <v>704</v>
      </c>
      <c r="K109" s="938" t="s">
        <v>705</v>
      </c>
      <c r="Y109" s="938" t="s">
        <v>715</v>
      </c>
    </row>
    <row r="110" spans="1:43" s="500" customFormat="1" x14ac:dyDescent="0.2">
      <c r="P110" s="519"/>
      <c r="Q110" s="519"/>
      <c r="R110" s="519"/>
      <c r="S110" s="519"/>
      <c r="AO110" s="520"/>
    </row>
    <row r="111" spans="1:43" s="498" customFormat="1" x14ac:dyDescent="0.2">
      <c r="A111" s="500"/>
      <c r="B111" s="500"/>
      <c r="C111" s="500"/>
      <c r="D111" s="500"/>
      <c r="E111" s="500"/>
      <c r="F111" s="500"/>
      <c r="G111" s="500"/>
      <c r="H111" s="500"/>
      <c r="I111" s="500"/>
      <c r="J111" s="500"/>
      <c r="K111" s="500"/>
      <c r="L111" s="500"/>
      <c r="M111" s="500"/>
      <c r="N111" s="500"/>
      <c r="O111" s="500"/>
      <c r="P111" s="961"/>
      <c r="Q111" s="961"/>
      <c r="R111" s="519"/>
      <c r="S111" s="519"/>
      <c r="T111" s="500"/>
      <c r="U111" s="500"/>
      <c r="V111" s="500"/>
      <c r="W111" s="500"/>
      <c r="X111" s="500"/>
      <c r="Y111" s="500"/>
      <c r="Z111" s="500"/>
      <c r="AA111" s="500"/>
      <c r="AB111" s="500"/>
      <c r="AC111" s="500"/>
      <c r="AD111" s="500"/>
      <c r="AE111" s="500"/>
      <c r="AF111" s="500"/>
      <c r="AG111" s="500"/>
      <c r="AH111" s="500"/>
      <c r="AI111" s="500"/>
      <c r="AJ111" s="500"/>
      <c r="AK111" s="500"/>
      <c r="AN111" s="823"/>
      <c r="AO111" s="824" t="s">
        <v>438</v>
      </c>
      <c r="AP111" s="824" t="s">
        <v>439</v>
      </c>
      <c r="AQ111" s="824" t="str">
        <f>Стратегия!G17</f>
        <v>[drop -down]</v>
      </c>
    </row>
    <row r="112" spans="1:43" s="498" customFormat="1" x14ac:dyDescent="0.2">
      <c r="A112" s="500"/>
      <c r="B112" s="500"/>
      <c r="C112" s="500"/>
      <c r="D112" s="500"/>
      <c r="E112" s="500"/>
      <c r="F112" s="500"/>
      <c r="G112" s="500"/>
      <c r="H112" s="500"/>
      <c r="I112" s="500"/>
      <c r="J112" s="500"/>
      <c r="K112" s="500"/>
      <c r="L112" s="500"/>
      <c r="M112" s="500"/>
      <c r="N112" s="500"/>
      <c r="O112" s="500"/>
      <c r="P112" s="519"/>
      <c r="Q112" s="519"/>
      <c r="R112" s="519"/>
      <c r="S112" s="519"/>
      <c r="T112" s="500"/>
      <c r="U112" s="500"/>
      <c r="V112" s="500"/>
      <c r="W112" s="500"/>
      <c r="X112" s="500"/>
      <c r="Y112" s="500"/>
      <c r="Z112" s="500"/>
      <c r="AA112" s="500"/>
      <c r="AB112" s="500"/>
      <c r="AC112" s="500"/>
      <c r="AD112" s="500"/>
      <c r="AE112" s="500"/>
      <c r="AF112" s="500"/>
      <c r="AG112" s="500"/>
      <c r="AH112" s="500"/>
      <c r="AI112" s="500"/>
      <c r="AJ112" s="500"/>
      <c r="AK112" s="500"/>
      <c r="AN112" s="1248" t="s">
        <v>479</v>
      </c>
      <c r="AO112" s="824">
        <f>'Действия по смягчению'!X$53</f>
        <v>0</v>
      </c>
      <c r="AP112" s="824">
        <f>'Действия по смягчению'!AB53</f>
        <v>0</v>
      </c>
      <c r="AQ112" s="824">
        <f>'Действия по смягчению'!AF53</f>
        <v>0</v>
      </c>
    </row>
    <row r="113" spans="1:43" s="498" customFormat="1" x14ac:dyDescent="0.2">
      <c r="A113" s="500"/>
      <c r="B113" s="500"/>
      <c r="C113" s="500"/>
      <c r="D113" s="500"/>
      <c r="E113" s="500"/>
      <c r="F113" s="500"/>
      <c r="G113" s="500"/>
      <c r="H113" s="500"/>
      <c r="I113" s="500"/>
      <c r="J113" s="500"/>
      <c r="K113" s="500"/>
      <c r="L113" s="500"/>
      <c r="M113" s="500"/>
      <c r="N113" s="500"/>
      <c r="O113" s="500"/>
      <c r="P113" s="519"/>
      <c r="Q113" s="519"/>
      <c r="R113" s="519"/>
      <c r="S113" s="519"/>
      <c r="T113" s="500"/>
      <c r="U113" s="500"/>
      <c r="V113" s="500"/>
      <c r="W113" s="500"/>
      <c r="X113" s="500"/>
      <c r="Y113" s="500"/>
      <c r="Z113" s="500"/>
      <c r="AA113" s="500"/>
      <c r="AB113" s="500"/>
      <c r="AC113" s="500"/>
      <c r="AD113" s="500"/>
      <c r="AE113" s="500"/>
      <c r="AF113" s="500"/>
      <c r="AG113" s="500"/>
      <c r="AH113" s="500"/>
      <c r="AI113" s="500"/>
      <c r="AJ113" s="500"/>
      <c r="AK113" s="500"/>
      <c r="AN113" s="1248" t="s">
        <v>480</v>
      </c>
      <c r="AO113" s="824">
        <f>'Действия по смягчению'!X60</f>
        <v>0</v>
      </c>
      <c r="AP113" s="824">
        <f>'Действия по смягчению'!AB60</f>
        <v>0</v>
      </c>
      <c r="AQ113" s="824">
        <f>'Действия по смягчению'!AF60</f>
        <v>0</v>
      </c>
    </row>
    <row r="114" spans="1:43" s="498" customFormat="1" x14ac:dyDescent="0.2">
      <c r="A114" s="500"/>
      <c r="B114" s="500"/>
      <c r="C114" s="500"/>
      <c r="D114" s="500"/>
      <c r="E114" s="500"/>
      <c r="F114" s="500"/>
      <c r="G114" s="500"/>
      <c r="H114" s="500"/>
      <c r="I114" s="500"/>
      <c r="J114" s="500"/>
      <c r="K114" s="500"/>
      <c r="L114" s="500"/>
      <c r="M114" s="500"/>
      <c r="N114" s="500"/>
      <c r="O114" s="500"/>
      <c r="P114" s="519"/>
      <c r="Q114" s="519"/>
      <c r="R114" s="519"/>
      <c r="S114" s="519"/>
      <c r="T114" s="500"/>
      <c r="U114" s="500"/>
      <c r="V114" s="500"/>
      <c r="W114" s="500"/>
      <c r="X114" s="500"/>
      <c r="Y114" s="500"/>
      <c r="Z114" s="500"/>
      <c r="AA114" s="500"/>
      <c r="AB114" s="500"/>
      <c r="AC114" s="500"/>
      <c r="AD114" s="500"/>
      <c r="AE114" s="500"/>
      <c r="AF114" s="500"/>
      <c r="AG114" s="500"/>
      <c r="AH114" s="500"/>
      <c r="AI114" s="500"/>
      <c r="AJ114" s="500"/>
      <c r="AK114" s="500"/>
      <c r="AN114" s="1248" t="s">
        <v>481</v>
      </c>
      <c r="AO114" s="824">
        <f>'Действия по смягчению'!X67</f>
        <v>0</v>
      </c>
      <c r="AP114" s="824">
        <f>'Действия по смягчению'!AB67</f>
        <v>0</v>
      </c>
      <c r="AQ114" s="824">
        <f>'Действия по смягчению'!AF67</f>
        <v>0</v>
      </c>
    </row>
    <row r="115" spans="1:43" s="498" customFormat="1" x14ac:dyDescent="0.2">
      <c r="A115" s="500"/>
      <c r="B115" s="500"/>
      <c r="C115" s="500"/>
      <c r="D115" s="500"/>
      <c r="E115" s="500"/>
      <c r="F115" s="500"/>
      <c r="G115" s="500"/>
      <c r="H115" s="500"/>
      <c r="I115" s="500"/>
      <c r="J115" s="500"/>
      <c r="K115" s="500"/>
      <c r="L115" s="500"/>
      <c r="M115" s="500"/>
      <c r="N115" s="500"/>
      <c r="O115" s="500"/>
      <c r="P115" s="519"/>
      <c r="Q115" s="519"/>
      <c r="R115" s="519"/>
      <c r="S115" s="519"/>
      <c r="T115" s="500"/>
      <c r="U115" s="500"/>
      <c r="V115" s="500"/>
      <c r="W115" s="500"/>
      <c r="X115" s="500"/>
      <c r="Y115" s="500"/>
      <c r="Z115" s="500"/>
      <c r="AA115" s="500"/>
      <c r="AB115" s="500"/>
      <c r="AC115" s="500"/>
      <c r="AD115" s="500"/>
      <c r="AE115" s="500"/>
      <c r="AF115" s="500"/>
      <c r="AG115" s="500"/>
      <c r="AH115" s="500"/>
      <c r="AI115" s="500"/>
      <c r="AJ115" s="500"/>
      <c r="AK115" s="500"/>
      <c r="AN115" s="1248" t="s">
        <v>524</v>
      </c>
      <c r="AO115" s="824">
        <f>'Действия по смягчению'!X74</f>
        <v>0</v>
      </c>
      <c r="AP115" s="824">
        <f>'Действия по смягчению'!AB74</f>
        <v>0</v>
      </c>
      <c r="AQ115" s="824">
        <f>'Действия по смягчению'!AF74</f>
        <v>0</v>
      </c>
    </row>
    <row r="116" spans="1:43" s="498" customFormat="1" x14ac:dyDescent="0.2">
      <c r="A116" s="500"/>
      <c r="B116" s="500"/>
      <c r="C116" s="500"/>
      <c r="D116" s="500"/>
      <c r="E116" s="500"/>
      <c r="F116" s="500"/>
      <c r="G116" s="500"/>
      <c r="H116" s="500"/>
      <c r="I116" s="500"/>
      <c r="J116" s="500"/>
      <c r="K116" s="500"/>
      <c r="L116" s="500"/>
      <c r="M116" s="500"/>
      <c r="N116" s="500"/>
      <c r="O116" s="500"/>
      <c r="P116" s="519"/>
      <c r="Q116" s="519"/>
      <c r="R116" s="519"/>
      <c r="S116" s="519"/>
      <c r="T116" s="500"/>
      <c r="U116" s="500"/>
      <c r="V116" s="500"/>
      <c r="W116" s="500"/>
      <c r="X116" s="500"/>
      <c r="Y116" s="500"/>
      <c r="Z116" s="500"/>
      <c r="AA116" s="500"/>
      <c r="AB116" s="500"/>
      <c r="AC116" s="500"/>
      <c r="AD116" s="500"/>
      <c r="AE116" s="500"/>
      <c r="AF116" s="500"/>
      <c r="AG116" s="500"/>
      <c r="AH116" s="500"/>
      <c r="AI116" s="500"/>
      <c r="AJ116" s="500"/>
      <c r="AK116" s="500"/>
      <c r="AN116" s="1248" t="s">
        <v>482</v>
      </c>
      <c r="AO116" s="824">
        <f>'Действия по смягчению'!X88</f>
        <v>0</v>
      </c>
      <c r="AP116" s="824">
        <f>'Действия по смягчению'!AB88</f>
        <v>0</v>
      </c>
      <c r="AQ116" s="824">
        <f>'Действия по смягчению'!AF88</f>
        <v>0</v>
      </c>
    </row>
    <row r="117" spans="1:43" s="498" customFormat="1" x14ac:dyDescent="0.2">
      <c r="A117" s="500"/>
      <c r="B117" s="500"/>
      <c r="C117" s="500"/>
      <c r="D117" s="500"/>
      <c r="E117" s="500"/>
      <c r="F117" s="500"/>
      <c r="G117" s="500"/>
      <c r="H117" s="500"/>
      <c r="I117" s="500"/>
      <c r="J117" s="500"/>
      <c r="K117" s="500"/>
      <c r="L117" s="500"/>
      <c r="M117" s="500"/>
      <c r="N117" s="500"/>
      <c r="O117" s="500"/>
      <c r="P117" s="519"/>
      <c r="Q117" s="519"/>
      <c r="R117" s="519"/>
      <c r="S117" s="519"/>
      <c r="T117" s="500"/>
      <c r="U117" s="500"/>
      <c r="V117" s="500"/>
      <c r="W117" s="500"/>
      <c r="X117" s="500"/>
      <c r="Y117" s="500"/>
      <c r="Z117" s="500"/>
      <c r="AA117" s="500"/>
      <c r="AB117" s="500"/>
      <c r="AC117" s="500"/>
      <c r="AD117" s="500"/>
      <c r="AE117" s="500"/>
      <c r="AF117" s="500"/>
      <c r="AG117" s="500"/>
      <c r="AH117" s="500"/>
      <c r="AI117" s="500"/>
      <c r="AJ117" s="500"/>
      <c r="AK117" s="500"/>
      <c r="AN117" s="1248" t="s">
        <v>525</v>
      </c>
      <c r="AO117" s="824">
        <f>'Действия по смягчению'!X81</f>
        <v>0</v>
      </c>
      <c r="AP117" s="824">
        <f>'Действия по смягчению'!AB81</f>
        <v>0</v>
      </c>
      <c r="AQ117" s="824">
        <f>'Действия по смягчению'!AF81</f>
        <v>0</v>
      </c>
    </row>
    <row r="118" spans="1:43" s="498" customFormat="1" x14ac:dyDescent="0.2">
      <c r="A118" s="500"/>
      <c r="B118" s="500"/>
      <c r="C118" s="500"/>
      <c r="D118" s="500"/>
      <c r="E118" s="500"/>
      <c r="F118" s="500"/>
      <c r="G118" s="500"/>
      <c r="H118" s="500"/>
      <c r="I118" s="500"/>
      <c r="J118" s="500"/>
      <c r="K118" s="500"/>
      <c r="L118" s="500"/>
      <c r="M118" s="500"/>
      <c r="N118" s="500"/>
      <c r="O118" s="500"/>
      <c r="P118" s="519"/>
      <c r="Q118" s="519"/>
      <c r="R118" s="519"/>
      <c r="S118" s="519"/>
      <c r="T118" s="500"/>
      <c r="U118" s="500"/>
      <c r="V118" s="500"/>
      <c r="W118" s="500"/>
      <c r="X118" s="500"/>
      <c r="Y118" s="500"/>
      <c r="Z118" s="500"/>
      <c r="AA118" s="500"/>
      <c r="AB118" s="500"/>
      <c r="AC118" s="500"/>
      <c r="AD118" s="500"/>
      <c r="AE118" s="500"/>
      <c r="AF118" s="500"/>
      <c r="AG118" s="500"/>
      <c r="AH118" s="500"/>
      <c r="AI118" s="500"/>
      <c r="AJ118" s="500"/>
      <c r="AK118" s="500"/>
      <c r="AN118" s="1248" t="s">
        <v>706</v>
      </c>
      <c r="AO118" s="824">
        <f>'Действия по смягчению'!X95</f>
        <v>0</v>
      </c>
      <c r="AP118" s="824">
        <f>'Действия по смягчению'!AB95</f>
        <v>0</v>
      </c>
      <c r="AQ118" s="824">
        <f>'Действия по смягчению'!AF95</f>
        <v>0</v>
      </c>
    </row>
    <row r="119" spans="1:43" s="498" customFormat="1" x14ac:dyDescent="0.2">
      <c r="A119" s="500"/>
      <c r="B119" s="500"/>
      <c r="C119" s="500"/>
      <c r="D119" s="500"/>
      <c r="E119" s="500"/>
      <c r="F119" s="500"/>
      <c r="G119" s="500"/>
      <c r="H119" s="500"/>
      <c r="I119" s="500"/>
      <c r="J119" s="500"/>
      <c r="K119" s="500"/>
      <c r="L119" s="500"/>
      <c r="M119" s="500"/>
      <c r="N119" s="500"/>
      <c r="O119" s="500"/>
      <c r="P119" s="519"/>
      <c r="Q119" s="519"/>
      <c r="R119" s="519"/>
      <c r="S119" s="519"/>
      <c r="T119" s="500"/>
      <c r="U119" s="500"/>
      <c r="V119" s="500"/>
      <c r="W119" s="500"/>
      <c r="X119" s="500"/>
      <c r="Y119" s="500"/>
      <c r="Z119" s="500"/>
      <c r="AA119" s="500"/>
      <c r="AB119" s="500"/>
      <c r="AC119" s="500"/>
      <c r="AD119" s="500"/>
      <c r="AE119" s="500"/>
      <c r="AF119" s="500"/>
      <c r="AG119" s="500"/>
      <c r="AH119" s="500"/>
      <c r="AI119" s="500"/>
      <c r="AJ119" s="500"/>
      <c r="AK119" s="500"/>
      <c r="AN119" s="1248" t="s">
        <v>707</v>
      </c>
      <c r="AO119" s="824">
        <f>'Действия по смягчению'!X95</f>
        <v>0</v>
      </c>
      <c r="AP119" s="824">
        <f>'Действия по смягчению'!AB102</f>
        <v>0</v>
      </c>
      <c r="AQ119" s="824">
        <f>'Действия по смягчению'!AF102</f>
        <v>0</v>
      </c>
    </row>
    <row r="120" spans="1:43" s="498" customFormat="1" x14ac:dyDescent="0.2">
      <c r="A120" s="500"/>
      <c r="B120" s="500"/>
      <c r="C120" s="500"/>
      <c r="D120" s="500"/>
      <c r="E120" s="500"/>
      <c r="F120" s="500"/>
      <c r="G120" s="500"/>
      <c r="H120" s="500"/>
      <c r="I120" s="500"/>
      <c r="J120" s="500"/>
      <c r="K120" s="500"/>
      <c r="L120" s="500"/>
      <c r="M120" s="500"/>
      <c r="N120" s="500"/>
      <c r="O120" s="500"/>
      <c r="P120" s="519"/>
      <c r="Q120" s="519"/>
      <c r="R120" s="519"/>
      <c r="S120" s="519"/>
      <c r="T120" s="500"/>
      <c r="U120" s="500"/>
      <c r="V120" s="500"/>
      <c r="W120" s="500"/>
      <c r="X120" s="500"/>
      <c r="Y120" s="500"/>
      <c r="Z120" s="500"/>
      <c r="AA120" s="500"/>
      <c r="AB120" s="500"/>
      <c r="AC120" s="500"/>
      <c r="AD120" s="500"/>
      <c r="AE120" s="500"/>
      <c r="AF120" s="500"/>
      <c r="AG120" s="500"/>
      <c r="AH120" s="500"/>
      <c r="AI120" s="500"/>
      <c r="AJ120" s="500"/>
      <c r="AK120" s="500"/>
      <c r="AN120" s="1248" t="s">
        <v>450</v>
      </c>
      <c r="AO120" s="824">
        <f>'Действия по смягчению'!X109</f>
        <v>0</v>
      </c>
      <c r="AP120" s="824">
        <f>'Действия по смягчению'!AB109</f>
        <v>0</v>
      </c>
      <c r="AQ120" s="824">
        <f>'Действия по смягчению'!AF109</f>
        <v>0</v>
      </c>
    </row>
    <row r="121" spans="1:43" s="498" customFormat="1" x14ac:dyDescent="0.2">
      <c r="A121" s="500"/>
      <c r="B121" s="500"/>
      <c r="C121" s="500"/>
      <c r="D121" s="500"/>
      <c r="E121" s="500"/>
      <c r="F121" s="500"/>
      <c r="G121" s="500"/>
      <c r="H121" s="500"/>
      <c r="I121" s="500"/>
      <c r="J121" s="500"/>
      <c r="K121" s="500"/>
      <c r="L121" s="500"/>
      <c r="M121" s="500"/>
      <c r="N121" s="500"/>
      <c r="O121" s="500"/>
      <c r="P121" s="519"/>
      <c r="Q121" s="519"/>
      <c r="R121" s="519"/>
      <c r="S121" s="519"/>
      <c r="T121" s="500"/>
      <c r="U121" s="500"/>
      <c r="V121" s="500"/>
      <c r="W121" s="500"/>
      <c r="X121" s="500"/>
      <c r="Y121" s="500"/>
      <c r="Z121" s="959"/>
      <c r="AA121" s="959"/>
      <c r="AB121" s="959"/>
      <c r="AC121" s="500"/>
      <c r="AD121" s="500"/>
      <c r="AE121" s="500"/>
      <c r="AF121" s="500"/>
      <c r="AG121" s="500"/>
      <c r="AH121" s="500"/>
      <c r="AI121" s="500"/>
      <c r="AJ121" s="500"/>
      <c r="AK121" s="500"/>
    </row>
    <row r="122" spans="1:43" s="498" customFormat="1" x14ac:dyDescent="0.2">
      <c r="A122" s="500"/>
      <c r="B122" s="500"/>
      <c r="C122" s="500"/>
      <c r="D122" s="500"/>
      <c r="E122" s="500"/>
      <c r="F122" s="500"/>
      <c r="G122" s="500"/>
      <c r="H122" s="500"/>
      <c r="I122" s="500"/>
      <c r="J122" s="500"/>
      <c r="K122" s="500"/>
      <c r="L122" s="500"/>
      <c r="M122" s="500"/>
      <c r="N122" s="500"/>
      <c r="O122" s="500"/>
      <c r="P122" s="519"/>
      <c r="Q122" s="519"/>
      <c r="R122" s="519"/>
      <c r="S122" s="519"/>
      <c r="T122" s="500"/>
      <c r="U122" s="500"/>
      <c r="V122" s="500"/>
      <c r="W122" s="500"/>
      <c r="X122" s="500"/>
      <c r="Y122" s="500"/>
      <c r="Z122" s="500"/>
      <c r="AA122" s="500"/>
      <c r="AB122" s="500"/>
      <c r="AC122" s="500"/>
      <c r="AD122" s="500"/>
      <c r="AE122" s="500"/>
      <c r="AF122" s="500"/>
      <c r="AG122" s="500"/>
      <c r="AH122" s="500"/>
      <c r="AI122" s="500"/>
      <c r="AJ122" s="500"/>
      <c r="AK122" s="500"/>
    </row>
    <row r="123" spans="1:43" s="498" customFormat="1" x14ac:dyDescent="0.2">
      <c r="A123" s="500"/>
      <c r="B123" s="500"/>
      <c r="C123" s="500"/>
      <c r="D123" s="500"/>
      <c r="E123" s="500"/>
      <c r="F123" s="500"/>
      <c r="G123" s="500"/>
      <c r="H123" s="500"/>
      <c r="I123" s="500"/>
      <c r="J123" s="500"/>
      <c r="K123" s="500"/>
      <c r="L123" s="500"/>
      <c r="M123" s="500"/>
      <c r="N123" s="500"/>
      <c r="O123" s="500"/>
      <c r="P123" s="519"/>
      <c r="Q123" s="519"/>
      <c r="R123" s="519"/>
      <c r="S123" s="519"/>
      <c r="T123" s="500"/>
      <c r="U123" s="500"/>
      <c r="V123" s="500"/>
      <c r="W123" s="500"/>
      <c r="X123" s="500"/>
      <c r="Y123" s="500"/>
      <c r="Z123" s="500"/>
      <c r="AA123" s="500"/>
      <c r="AB123" s="500"/>
      <c r="AC123" s="500"/>
      <c r="AD123" s="500"/>
      <c r="AE123" s="500"/>
      <c r="AF123" s="500"/>
      <c r="AG123" s="500"/>
      <c r="AH123" s="500"/>
      <c r="AI123" s="500"/>
      <c r="AJ123" s="500"/>
      <c r="AK123" s="500"/>
    </row>
    <row r="124" spans="1:43" s="498" customFormat="1" x14ac:dyDescent="0.2">
      <c r="A124" s="500"/>
      <c r="B124" s="500"/>
      <c r="C124" s="500"/>
      <c r="D124" s="500"/>
      <c r="E124" s="500"/>
      <c r="F124" s="500"/>
      <c r="G124" s="500"/>
      <c r="H124" s="500"/>
      <c r="I124" s="500"/>
      <c r="J124" s="500"/>
      <c r="K124" s="500"/>
      <c r="L124" s="500"/>
      <c r="M124" s="500"/>
      <c r="N124" s="500"/>
      <c r="O124" s="500"/>
      <c r="P124" s="500"/>
      <c r="Q124" s="500"/>
      <c r="R124" s="500"/>
      <c r="S124" s="500"/>
      <c r="T124" s="500"/>
      <c r="U124" s="500"/>
      <c r="V124" s="500"/>
      <c r="W124" s="500"/>
      <c r="X124" s="500"/>
      <c r="Y124" s="500"/>
      <c r="Z124" s="500"/>
      <c r="AA124" s="500"/>
      <c r="AB124" s="500"/>
      <c r="AC124" s="500"/>
      <c r="AD124" s="500"/>
      <c r="AE124" s="500"/>
      <c r="AF124" s="500"/>
      <c r="AG124" s="500"/>
      <c r="AH124" s="500"/>
      <c r="AI124" s="500"/>
      <c r="AJ124" s="500"/>
      <c r="AK124" s="500"/>
    </row>
    <row r="125" spans="1:43" s="498" customFormat="1" x14ac:dyDescent="0.2">
      <c r="A125" s="500"/>
      <c r="B125" s="500"/>
      <c r="C125" s="500"/>
      <c r="D125" s="500"/>
      <c r="E125" s="500"/>
      <c r="F125" s="500"/>
      <c r="G125" s="500"/>
      <c r="H125" s="500"/>
      <c r="I125" s="500"/>
      <c r="J125" s="500"/>
      <c r="K125" s="500"/>
      <c r="L125" s="500"/>
      <c r="M125" s="500"/>
      <c r="N125" s="500"/>
      <c r="O125" s="500"/>
      <c r="P125" s="500"/>
      <c r="Q125" s="500"/>
      <c r="R125" s="500"/>
      <c r="S125" s="500"/>
      <c r="T125" s="500"/>
      <c r="U125" s="500"/>
      <c r="V125" s="500"/>
      <c r="W125" s="500"/>
      <c r="X125" s="500"/>
      <c r="Y125" s="500"/>
      <c r="Z125" s="500"/>
      <c r="AA125" s="500"/>
      <c r="AB125" s="500"/>
      <c r="AC125" s="500"/>
      <c r="AD125" s="500"/>
      <c r="AE125" s="500"/>
      <c r="AF125" s="500"/>
      <c r="AG125" s="500"/>
      <c r="AH125" s="500"/>
      <c r="AI125" s="500"/>
      <c r="AJ125" s="500"/>
      <c r="AK125" s="500"/>
    </row>
    <row r="126" spans="1:43" s="498" customFormat="1" x14ac:dyDescent="0.2">
      <c r="A126" s="500"/>
      <c r="B126" s="500"/>
      <c r="C126" s="500"/>
      <c r="D126" s="500"/>
      <c r="E126" s="500"/>
      <c r="F126" s="500"/>
      <c r="G126" s="500"/>
      <c r="H126" s="500"/>
      <c r="I126" s="500"/>
      <c r="J126" s="500"/>
      <c r="K126" s="500"/>
      <c r="L126" s="500"/>
      <c r="M126" s="500"/>
      <c r="N126" s="500"/>
      <c r="O126" s="500"/>
      <c r="P126" s="500"/>
      <c r="Q126" s="500"/>
      <c r="R126" s="500"/>
      <c r="S126" s="500"/>
      <c r="T126" s="500"/>
      <c r="U126" s="500"/>
      <c r="V126" s="500"/>
      <c r="W126" s="500"/>
      <c r="X126" s="500"/>
      <c r="Y126" s="500"/>
      <c r="Z126" s="500"/>
      <c r="AA126" s="500"/>
      <c r="AB126" s="500"/>
      <c r="AC126" s="500"/>
      <c r="AD126" s="500"/>
      <c r="AE126" s="500"/>
      <c r="AF126" s="500"/>
      <c r="AG126" s="500"/>
      <c r="AH126" s="500"/>
      <c r="AI126" s="500"/>
      <c r="AJ126" s="500"/>
      <c r="AK126" s="500"/>
    </row>
    <row r="127" spans="1:43" s="521" customFormat="1" x14ac:dyDescent="0.2">
      <c r="A127" s="516"/>
    </row>
    <row r="128" spans="1:43" s="505" customFormat="1" x14ac:dyDescent="0.2"/>
    <row r="129" spans="1:29" s="506" customFormat="1" x14ac:dyDescent="0.2">
      <c r="A129" s="506" t="s">
        <v>708</v>
      </c>
      <c r="AB129" s="454"/>
      <c r="AC129" s="454"/>
    </row>
    <row r="130" spans="1:29" s="505" customFormat="1" x14ac:dyDescent="0.2">
      <c r="AA130" s="522"/>
      <c r="AB130" s="452"/>
      <c r="AC130" s="453"/>
    </row>
    <row r="131" spans="1:29" s="507" customFormat="1" x14ac:dyDescent="0.2">
      <c r="A131" s="505"/>
      <c r="B131" s="505"/>
      <c r="C131" s="505"/>
      <c r="D131" s="505"/>
      <c r="E131" s="505"/>
      <c r="F131" s="505"/>
      <c r="G131" s="505"/>
      <c r="H131" s="505"/>
      <c r="I131" s="505"/>
      <c r="J131" s="505"/>
      <c r="K131" s="505"/>
      <c r="L131" s="505"/>
      <c r="M131" s="505"/>
      <c r="N131" s="947"/>
      <c r="O131" s="505"/>
      <c r="P131" s="505"/>
      <c r="Q131" s="505"/>
      <c r="R131" s="505"/>
      <c r="S131" s="505"/>
      <c r="T131" s="505"/>
      <c r="U131" s="505"/>
      <c r="V131" s="505"/>
      <c r="W131" s="505"/>
      <c r="AB131" s="523"/>
      <c r="AC131" s="524"/>
    </row>
    <row r="132" spans="1:29" s="507" customFormat="1" ht="14.25" x14ac:dyDescent="0.2">
      <c r="A132" s="505"/>
      <c r="B132" s="505"/>
      <c r="C132" s="505"/>
      <c r="D132" s="505"/>
      <c r="E132" s="505"/>
      <c r="F132" s="505"/>
      <c r="G132" s="505"/>
      <c r="H132" s="505"/>
      <c r="I132" s="505"/>
      <c r="J132" s="505"/>
      <c r="K132" s="505"/>
      <c r="L132" s="505"/>
      <c r="M132" s="946"/>
      <c r="N132" s="945"/>
      <c r="O132" s="946"/>
      <c r="P132" s="954"/>
      <c r="Q132" s="505"/>
      <c r="R132" s="505"/>
      <c r="S132" s="505"/>
      <c r="T132" s="505"/>
      <c r="U132" s="505"/>
      <c r="V132" s="505"/>
      <c r="W132" s="505"/>
      <c r="Y132" s="1632" t="str">
        <f>Стратегия!H15</f>
        <v>[drop -down]</v>
      </c>
      <c r="Z132" s="1633"/>
      <c r="AA132" s="825">
        <f>БКВ!S134</f>
        <v>0</v>
      </c>
      <c r="AB132" s="525"/>
      <c r="AC132" s="524"/>
    </row>
    <row r="133" spans="1:29" s="507" customFormat="1" ht="14.25" x14ac:dyDescent="0.2">
      <c r="A133" s="505"/>
      <c r="B133" s="505"/>
      <c r="C133" s="505"/>
      <c r="D133" s="505"/>
      <c r="E133" s="505"/>
      <c r="F133" s="505"/>
      <c r="G133" s="505"/>
      <c r="H133" s="505"/>
      <c r="I133" s="505"/>
      <c r="J133" s="505"/>
      <c r="K133" s="505"/>
      <c r="L133" s="505"/>
      <c r="M133" s="946"/>
      <c r="N133" s="945"/>
      <c r="O133" s="946"/>
      <c r="P133" s="946"/>
      <c r="Q133" s="505"/>
      <c r="R133" s="505"/>
      <c r="S133" s="505"/>
      <c r="T133" s="505"/>
      <c r="U133" s="505"/>
      <c r="V133" s="505"/>
      <c r="W133" s="505"/>
      <c r="Y133" s="826" t="s">
        <v>709</v>
      </c>
      <c r="Z133" s="951"/>
      <c r="AA133" s="825">
        <f>'Действия по смягчению'!G21</f>
        <v>0</v>
      </c>
      <c r="AB133" s="525"/>
      <c r="AC133" s="524"/>
    </row>
    <row r="134" spans="1:29" s="507" customFormat="1" ht="14.25" x14ac:dyDescent="0.2">
      <c r="A134" s="505"/>
      <c r="B134" s="505"/>
      <c r="C134" s="505"/>
      <c r="D134" s="505"/>
      <c r="E134" s="505"/>
      <c r="F134" s="505"/>
      <c r="G134" s="505"/>
      <c r="H134" s="505"/>
      <c r="I134" s="505"/>
      <c r="J134" s="505"/>
      <c r="K134" s="505"/>
      <c r="L134" s="505"/>
      <c r="M134" s="505"/>
      <c r="N134" s="505"/>
      <c r="O134" s="505"/>
      <c r="P134" s="505"/>
      <c r="Q134" s="505"/>
      <c r="R134" s="505"/>
      <c r="S134" s="505"/>
      <c r="T134" s="505"/>
      <c r="U134" s="505"/>
      <c r="V134" s="505"/>
      <c r="W134" s="505"/>
      <c r="Y134" s="826" t="s">
        <v>710</v>
      </c>
      <c r="Z134" s="951"/>
      <c r="AA134" s="825">
        <f>БКВ!S134-БКВ!S134*Стратегия!E15</f>
        <v>0</v>
      </c>
      <c r="AB134" s="525"/>
      <c r="AC134" s="524"/>
    </row>
    <row r="135" spans="1:29" s="507" customFormat="1" x14ac:dyDescent="0.2">
      <c r="A135" s="505"/>
      <c r="B135" s="505"/>
      <c r="C135" s="505"/>
      <c r="D135" s="505"/>
      <c r="E135" s="505"/>
      <c r="F135" s="505"/>
      <c r="G135" s="505"/>
      <c r="H135" s="505"/>
      <c r="I135" s="505"/>
      <c r="J135" s="505"/>
      <c r="K135" s="505"/>
      <c r="L135" s="505"/>
      <c r="M135" s="505"/>
      <c r="N135" s="505"/>
      <c r="O135" s="505"/>
      <c r="P135" s="505"/>
      <c r="Q135" s="505"/>
      <c r="R135" s="505"/>
      <c r="S135" s="505"/>
      <c r="T135" s="505"/>
      <c r="U135" s="505"/>
      <c r="V135" s="505"/>
      <c r="W135" s="505"/>
      <c r="Y135" s="508"/>
      <c r="Z135" s="508"/>
      <c r="AA135" s="526"/>
      <c r="AB135" s="525"/>
      <c r="AC135" s="524"/>
    </row>
    <row r="136" spans="1:29" s="507" customFormat="1" ht="14.25" x14ac:dyDescent="0.2">
      <c r="A136" s="505"/>
      <c r="B136" s="505"/>
      <c r="C136" s="505"/>
      <c r="D136" s="505"/>
      <c r="E136" s="505"/>
      <c r="F136" s="505"/>
      <c r="G136" s="505"/>
      <c r="H136" s="505"/>
      <c r="I136" s="505"/>
      <c r="J136" s="505"/>
      <c r="K136" s="505"/>
      <c r="L136" s="505"/>
      <c r="M136" s="505"/>
      <c r="N136" s="505"/>
      <c r="O136" s="505"/>
      <c r="P136" s="505"/>
      <c r="Q136" s="505"/>
      <c r="R136" s="505"/>
      <c r="S136" s="505"/>
      <c r="T136" s="505"/>
      <c r="U136" s="505"/>
      <c r="V136" s="505"/>
      <c r="W136" s="505"/>
      <c r="Y136" s="827" t="str">
        <f>Y132</f>
        <v>[drop -down]</v>
      </c>
      <c r="Z136" s="951"/>
      <c r="AA136" s="825">
        <f>AA132</f>
        <v>0</v>
      </c>
      <c r="AB136" s="525"/>
      <c r="AC136" s="524"/>
    </row>
    <row r="137" spans="1:29" s="507" customFormat="1" ht="14.25" x14ac:dyDescent="0.2">
      <c r="A137" s="505"/>
      <c r="B137" s="505"/>
      <c r="C137" s="505"/>
      <c r="D137" s="505"/>
      <c r="E137" s="505"/>
      <c r="F137" s="505"/>
      <c r="G137" s="505"/>
      <c r="H137" s="505"/>
      <c r="I137" s="505"/>
      <c r="J137" s="505"/>
      <c r="K137" s="505"/>
      <c r="L137" s="505"/>
      <c r="M137" s="505"/>
      <c r="N137" s="505"/>
      <c r="O137" s="505"/>
      <c r="P137" s="505"/>
      <c r="Q137" s="505"/>
      <c r="R137" s="505"/>
      <c r="S137" s="505"/>
      <c r="T137" s="505"/>
      <c r="U137" s="505"/>
      <c r="V137" s="505"/>
      <c r="W137" s="505"/>
      <c r="Y137" s="826" t="s">
        <v>711</v>
      </c>
      <c r="Z137" s="951"/>
      <c r="AA137" s="825">
        <f>'Действия по смягчению'!G25</f>
        <v>0</v>
      </c>
      <c r="AB137" s="526"/>
    </row>
    <row r="138" spans="1:29" s="507" customFormat="1" ht="14.25" x14ac:dyDescent="0.2">
      <c r="A138" s="505"/>
      <c r="B138" s="505"/>
      <c r="C138" s="505"/>
      <c r="D138" s="505"/>
      <c r="E138" s="505"/>
      <c r="F138" s="505"/>
      <c r="G138" s="505"/>
      <c r="H138" s="505"/>
      <c r="I138" s="505"/>
      <c r="J138" s="505"/>
      <c r="K138" s="505"/>
      <c r="L138" s="505"/>
      <c r="M138" s="505"/>
      <c r="N138" s="505"/>
      <c r="O138" s="505"/>
      <c r="P138" s="505"/>
      <c r="Q138" s="505"/>
      <c r="R138" s="505"/>
      <c r="S138" s="505"/>
      <c r="T138" s="505"/>
      <c r="U138" s="505"/>
      <c r="V138" s="505"/>
      <c r="W138" s="505"/>
      <c r="Y138" s="826" t="s">
        <v>712</v>
      </c>
      <c r="Z138" s="951"/>
      <c r="AA138" s="825">
        <f>БКВ!S134-БКВ!S134*Стратегия!E16</f>
        <v>0</v>
      </c>
      <c r="AB138" s="526"/>
    </row>
    <row r="139" spans="1:29" s="507" customFormat="1" x14ac:dyDescent="0.2">
      <c r="A139" s="505"/>
      <c r="B139" s="505"/>
      <c r="C139" s="505"/>
      <c r="D139" s="505"/>
      <c r="E139" s="505"/>
      <c r="F139" s="505"/>
      <c r="G139" s="505"/>
      <c r="H139" s="505"/>
      <c r="I139" s="505"/>
      <c r="J139" s="505"/>
      <c r="K139" s="505"/>
      <c r="L139" s="505"/>
      <c r="M139" s="505"/>
      <c r="N139" s="505"/>
      <c r="O139" s="505"/>
      <c r="P139" s="505"/>
      <c r="Q139" s="505"/>
      <c r="R139" s="505"/>
      <c r="S139" s="505"/>
      <c r="T139" s="505"/>
      <c r="U139" s="505"/>
      <c r="V139" s="505"/>
      <c r="W139" s="505"/>
      <c r="Y139" s="508"/>
      <c r="Z139" s="508"/>
      <c r="AA139" s="526"/>
      <c r="AB139" s="526"/>
    </row>
    <row r="140" spans="1:29" s="507" customFormat="1" ht="14.25" x14ac:dyDescent="0.2">
      <c r="A140" s="505"/>
      <c r="B140" s="505"/>
      <c r="C140" s="505"/>
      <c r="D140" s="505"/>
      <c r="E140" s="505"/>
      <c r="F140" s="505"/>
      <c r="G140" s="505"/>
      <c r="H140" s="505"/>
      <c r="I140" s="505"/>
      <c r="J140" s="505"/>
      <c r="K140" s="505"/>
      <c r="L140" s="505"/>
      <c r="M140" s="505"/>
      <c r="N140" s="505"/>
      <c r="O140" s="505"/>
      <c r="P140" s="505"/>
      <c r="Q140" s="505"/>
      <c r="R140" s="505"/>
      <c r="S140" s="505"/>
      <c r="T140" s="505"/>
      <c r="U140" s="505"/>
      <c r="V140" s="505"/>
      <c r="W140" s="505"/>
      <c r="Y140" s="827" t="str">
        <f>Y132</f>
        <v>[drop -down]</v>
      </c>
      <c r="Z140" s="951"/>
      <c r="AA140" s="825">
        <f>AA132</f>
        <v>0</v>
      </c>
      <c r="AB140" s="526"/>
    </row>
    <row r="141" spans="1:29" s="507" customFormat="1" ht="14.25" x14ac:dyDescent="0.2">
      <c r="A141" s="505"/>
      <c r="B141" s="505"/>
      <c r="C141" s="505"/>
      <c r="D141" s="505"/>
      <c r="E141" s="505"/>
      <c r="F141" s="505"/>
      <c r="G141" s="505"/>
      <c r="H141" s="505"/>
      <c r="I141" s="505"/>
      <c r="J141" s="505"/>
      <c r="K141" s="505"/>
      <c r="L141" s="505"/>
      <c r="M141" s="505"/>
      <c r="N141" s="505"/>
      <c r="O141" s="505"/>
      <c r="P141" s="505"/>
      <c r="Q141" s="505"/>
      <c r="R141" s="505"/>
      <c r="S141" s="505"/>
      <c r="T141" s="505"/>
      <c r="U141" s="505"/>
      <c r="V141" s="505"/>
      <c r="W141" s="505"/>
      <c r="Y141" s="826" t="s">
        <v>713</v>
      </c>
      <c r="Z141" s="951"/>
      <c r="AA141" s="825">
        <f>'Действия по смягчению'!G29</f>
        <v>0</v>
      </c>
      <c r="AB141" s="526"/>
    </row>
    <row r="142" spans="1:29" s="507" customFormat="1" ht="14.25" x14ac:dyDescent="0.2">
      <c r="A142" s="505"/>
      <c r="B142" s="505"/>
      <c r="C142" s="505"/>
      <c r="D142" s="505"/>
      <c r="E142" s="505"/>
      <c r="F142" s="505"/>
      <c r="G142" s="505"/>
      <c r="H142" s="505"/>
      <c r="I142" s="505"/>
      <c r="J142" s="505"/>
      <c r="K142" s="505"/>
      <c r="L142" s="505"/>
      <c r="M142" s="505"/>
      <c r="N142" s="505"/>
      <c r="O142" s="505"/>
      <c r="P142" s="505"/>
      <c r="Q142" s="505"/>
      <c r="R142" s="505"/>
      <c r="S142" s="505"/>
      <c r="T142" s="505"/>
      <c r="U142" s="505"/>
      <c r="V142" s="505"/>
      <c r="W142" s="505"/>
      <c r="Y142" s="828" t="s">
        <v>714</v>
      </c>
      <c r="Z142" s="950"/>
      <c r="AA142" s="825">
        <f>БКВ!S134-БКВ!S134*Стратегия!E17</f>
        <v>0</v>
      </c>
      <c r="AB142" s="526"/>
    </row>
    <row r="143" spans="1:29" s="507" customFormat="1" x14ac:dyDescent="0.2">
      <c r="A143" s="505"/>
      <c r="B143" s="505"/>
      <c r="C143" s="505"/>
      <c r="D143" s="505"/>
      <c r="E143" s="505"/>
      <c r="F143" s="505"/>
      <c r="G143" s="505"/>
      <c r="H143" s="505"/>
      <c r="I143" s="505"/>
      <c r="J143" s="505"/>
      <c r="K143" s="505"/>
      <c r="L143" s="505"/>
      <c r="M143" s="505"/>
      <c r="N143" s="505"/>
      <c r="O143" s="505"/>
      <c r="P143" s="505"/>
      <c r="Q143" s="505"/>
      <c r="R143" s="505"/>
      <c r="S143" s="505"/>
      <c r="T143" s="505"/>
      <c r="U143" s="505"/>
      <c r="V143" s="505"/>
      <c r="W143" s="505"/>
      <c r="Y143" s="527" t="s">
        <v>438</v>
      </c>
      <c r="AA143" s="526"/>
      <c r="AB143" s="526"/>
    </row>
    <row r="144" spans="1:29" s="507" customFormat="1" x14ac:dyDescent="0.2">
      <c r="A144" s="505"/>
      <c r="B144" s="505"/>
      <c r="C144" s="505"/>
      <c r="D144" s="505"/>
      <c r="E144" s="505"/>
      <c r="F144" s="505"/>
      <c r="G144" s="505"/>
      <c r="H144" s="505"/>
      <c r="I144" s="505"/>
      <c r="J144" s="505"/>
      <c r="K144" s="505"/>
      <c r="L144" s="505"/>
      <c r="M144" s="505"/>
      <c r="N144" s="505"/>
      <c r="O144" s="505"/>
      <c r="P144" s="505"/>
      <c r="Q144" s="505"/>
      <c r="R144" s="505"/>
      <c r="S144" s="505"/>
      <c r="T144" s="505"/>
      <c r="U144" s="505"/>
      <c r="V144" s="505"/>
      <c r="W144" s="505"/>
      <c r="Y144" s="527" t="s">
        <v>439</v>
      </c>
    </row>
    <row r="145" spans="1:52" s="507" customFormat="1" x14ac:dyDescent="0.2">
      <c r="A145" s="505"/>
      <c r="B145" s="505"/>
      <c r="C145" s="505"/>
      <c r="D145" s="505"/>
      <c r="E145" s="505"/>
      <c r="F145" s="505"/>
      <c r="G145" s="505"/>
      <c r="H145" s="505"/>
      <c r="I145" s="505"/>
      <c r="J145" s="505"/>
      <c r="K145" s="505"/>
      <c r="L145" s="505"/>
      <c r="M145" s="505"/>
      <c r="N145" s="505"/>
      <c r="O145" s="505"/>
      <c r="P145" s="505"/>
      <c r="Q145" s="505"/>
      <c r="R145" s="505"/>
      <c r="S145" s="505"/>
      <c r="T145" s="505"/>
      <c r="U145" s="505"/>
      <c r="V145" s="505"/>
      <c r="W145" s="505"/>
      <c r="Y145" s="527" t="s">
        <v>1092</v>
      </c>
    </row>
    <row r="146" spans="1:52" s="507" customFormat="1" ht="12" customHeight="1" x14ac:dyDescent="0.2">
      <c r="A146" s="505"/>
      <c r="B146" s="505"/>
      <c r="C146" s="505"/>
      <c r="D146" s="505"/>
      <c r="E146" s="505"/>
      <c r="F146" s="505"/>
      <c r="G146" s="505"/>
      <c r="H146" s="505"/>
      <c r="I146" s="505"/>
      <c r="J146" s="505"/>
      <c r="K146" s="505"/>
      <c r="L146" s="505"/>
      <c r="M146" s="505"/>
      <c r="N146" s="505"/>
      <c r="O146" s="505"/>
      <c r="P146" s="505"/>
      <c r="Q146" s="505"/>
      <c r="R146" s="505"/>
      <c r="S146" s="505"/>
      <c r="T146" s="505"/>
      <c r="U146" s="505"/>
      <c r="V146" s="505"/>
      <c r="W146" s="505"/>
    </row>
    <row r="147" spans="1:52" s="498" customFormat="1" x14ac:dyDescent="0.2"/>
    <row r="148" spans="1:52" s="498" customFormat="1" x14ac:dyDescent="0.2">
      <c r="A148" s="938" t="s">
        <v>716</v>
      </c>
    </row>
    <row r="149" spans="1:52" s="498" customFormat="1" ht="12" customHeight="1" x14ac:dyDescent="0.2">
      <c r="A149" s="528"/>
    </row>
    <row r="150" spans="1:52" s="498" customFormat="1" x14ac:dyDescent="0.2">
      <c r="B150" s="1405"/>
      <c r="C150" s="1406"/>
      <c r="D150" s="1406"/>
      <c r="E150" s="1406"/>
      <c r="F150" s="1406"/>
      <c r="G150" s="1406"/>
      <c r="H150" s="1406"/>
      <c r="I150" s="1406"/>
      <c r="J150" s="1406"/>
      <c r="K150" s="1406"/>
      <c r="L150" s="1406"/>
      <c r="M150" s="1406"/>
      <c r="N150" s="1406"/>
      <c r="O150" s="1406"/>
      <c r="P150" s="1407"/>
    </row>
    <row r="151" spans="1:52" s="498" customFormat="1" x14ac:dyDescent="0.2">
      <c r="B151" s="1444"/>
      <c r="C151" s="1445"/>
      <c r="D151" s="1445"/>
      <c r="E151" s="1445"/>
      <c r="F151" s="1445"/>
      <c r="G151" s="1445"/>
      <c r="H151" s="1445"/>
      <c r="I151" s="1445"/>
      <c r="J151" s="1445"/>
      <c r="K151" s="1445"/>
      <c r="L151" s="1445"/>
      <c r="M151" s="1445"/>
      <c r="N151" s="1445"/>
      <c r="O151" s="1445"/>
      <c r="P151" s="1446"/>
    </row>
    <row r="152" spans="1:52" s="498" customFormat="1" x14ac:dyDescent="0.2">
      <c r="B152" s="1444"/>
      <c r="C152" s="1445"/>
      <c r="D152" s="1445"/>
      <c r="E152" s="1445"/>
      <c r="F152" s="1445"/>
      <c r="G152" s="1445"/>
      <c r="H152" s="1445"/>
      <c r="I152" s="1445"/>
      <c r="J152" s="1445"/>
      <c r="K152" s="1445"/>
      <c r="L152" s="1445"/>
      <c r="M152" s="1445"/>
      <c r="N152" s="1445"/>
      <c r="O152" s="1445"/>
      <c r="P152" s="1446"/>
    </row>
    <row r="153" spans="1:52" s="498" customFormat="1" x14ac:dyDescent="0.2">
      <c r="B153" s="1444"/>
      <c r="C153" s="1445"/>
      <c r="D153" s="1445"/>
      <c r="E153" s="1445"/>
      <c r="F153" s="1445"/>
      <c r="G153" s="1445"/>
      <c r="H153" s="1445"/>
      <c r="I153" s="1445"/>
      <c r="J153" s="1445"/>
      <c r="K153" s="1445"/>
      <c r="L153" s="1445"/>
      <c r="M153" s="1445"/>
      <c r="N153" s="1445"/>
      <c r="O153" s="1445"/>
      <c r="P153" s="1446"/>
    </row>
    <row r="154" spans="1:52" s="498" customFormat="1" x14ac:dyDescent="0.2">
      <c r="B154" s="1444"/>
      <c r="C154" s="1445"/>
      <c r="D154" s="1445"/>
      <c r="E154" s="1445"/>
      <c r="F154" s="1445"/>
      <c r="G154" s="1445"/>
      <c r="H154" s="1445"/>
      <c r="I154" s="1445"/>
      <c r="J154" s="1445"/>
      <c r="K154" s="1445"/>
      <c r="L154" s="1445"/>
      <c r="M154" s="1445"/>
      <c r="N154" s="1445"/>
      <c r="O154" s="1445"/>
      <c r="P154" s="1446"/>
    </row>
    <row r="155" spans="1:52" s="498" customFormat="1" x14ac:dyDescent="0.2">
      <c r="B155" s="1444"/>
      <c r="C155" s="1445"/>
      <c r="D155" s="1445"/>
      <c r="E155" s="1445"/>
      <c r="F155" s="1445"/>
      <c r="G155" s="1445"/>
      <c r="H155" s="1445"/>
      <c r="I155" s="1445"/>
      <c r="J155" s="1445"/>
      <c r="K155" s="1445"/>
      <c r="L155" s="1445"/>
      <c r="M155" s="1445"/>
      <c r="N155" s="1445"/>
      <c r="O155" s="1445"/>
      <c r="P155" s="1446"/>
    </row>
    <row r="156" spans="1:52" s="498" customFormat="1" x14ac:dyDescent="0.2">
      <c r="B156" s="1444"/>
      <c r="C156" s="1445"/>
      <c r="D156" s="1445"/>
      <c r="E156" s="1445"/>
      <c r="F156" s="1445"/>
      <c r="G156" s="1445"/>
      <c r="H156" s="1445"/>
      <c r="I156" s="1445"/>
      <c r="J156" s="1445"/>
      <c r="K156" s="1445"/>
      <c r="L156" s="1445"/>
      <c r="M156" s="1445"/>
      <c r="N156" s="1445"/>
      <c r="O156" s="1445"/>
      <c r="P156" s="1446"/>
    </row>
    <row r="157" spans="1:52" s="498" customFormat="1" x14ac:dyDescent="0.2">
      <c r="B157" s="1444"/>
      <c r="C157" s="1445"/>
      <c r="D157" s="1445"/>
      <c r="E157" s="1445"/>
      <c r="F157" s="1445"/>
      <c r="G157" s="1445"/>
      <c r="H157" s="1445"/>
      <c r="I157" s="1445"/>
      <c r="J157" s="1445"/>
      <c r="K157" s="1445"/>
      <c r="L157" s="1445"/>
      <c r="M157" s="1445"/>
      <c r="N157" s="1445"/>
      <c r="O157" s="1445"/>
      <c r="P157" s="1446"/>
    </row>
    <row r="158" spans="1:52" s="498" customFormat="1" x14ac:dyDescent="0.2">
      <c r="B158" s="1408"/>
      <c r="C158" s="1409"/>
      <c r="D158" s="1409"/>
      <c r="E158" s="1409"/>
      <c r="F158" s="1409"/>
      <c r="G158" s="1409"/>
      <c r="H158" s="1409"/>
      <c r="I158" s="1409"/>
      <c r="J158" s="1409"/>
      <c r="K158" s="1409"/>
      <c r="L158" s="1409"/>
      <c r="M158" s="1409"/>
      <c r="N158" s="1409"/>
      <c r="O158" s="1409"/>
      <c r="P158" s="1410"/>
      <c r="Q158" s="529" t="str">
        <f>CONCATENATE(TEXT(2000-LEN(B150), "#")," символов")</f>
        <v>2000 символов</v>
      </c>
    </row>
    <row r="159" spans="1:52" s="498" customFormat="1" x14ac:dyDescent="0.2"/>
    <row r="160" spans="1:52" ht="24.75" customHeight="1" x14ac:dyDescent="0.2">
      <c r="A160" s="332"/>
      <c r="B160" s="332"/>
      <c r="C160" s="332"/>
      <c r="D160" s="332"/>
      <c r="E160" s="332"/>
      <c r="F160" s="332"/>
      <c r="G160" s="332"/>
      <c r="H160" s="332"/>
      <c r="I160" s="332"/>
      <c r="J160" s="332"/>
      <c r="K160" s="332"/>
      <c r="L160" s="332"/>
      <c r="M160" s="332"/>
      <c r="N160" s="332"/>
      <c r="O160" s="332"/>
      <c r="P160" s="332"/>
      <c r="Q160" s="332"/>
      <c r="R160" s="332"/>
      <c r="S160" s="1224" t="s">
        <v>1088</v>
      </c>
      <c r="T160" s="1224" t="s">
        <v>1089</v>
      </c>
      <c r="U160" s="332"/>
      <c r="V160" s="1000"/>
      <c r="W160" s="1224"/>
      <c r="X160" s="1224"/>
      <c r="Y160" s="1224"/>
      <c r="Z160" s="999"/>
      <c r="AA160" s="225"/>
      <c r="AB160" s="225"/>
      <c r="AC160" s="225"/>
      <c r="AD160" s="226"/>
      <c r="AE160" s="226"/>
      <c r="AF160" s="226"/>
      <c r="AG160" s="226"/>
      <c r="AH160" s="226"/>
      <c r="AI160" s="226"/>
      <c r="AJ160" s="226"/>
      <c r="AK160" s="226"/>
      <c r="AL160" s="226"/>
      <c r="AM160" s="226"/>
      <c r="AN160" s="226"/>
      <c r="AO160" s="226"/>
      <c r="AP160" s="226"/>
      <c r="AQ160" s="226"/>
      <c r="AR160" s="226"/>
      <c r="AS160" s="226"/>
      <c r="AT160" s="226"/>
      <c r="AU160" s="226"/>
      <c r="AV160" s="226"/>
      <c r="AW160" s="226"/>
      <c r="AX160" s="226"/>
      <c r="AY160" s="226"/>
      <c r="AZ160" s="226"/>
    </row>
  </sheetData>
  <sheetProtection password="DDBE" sheet="1" objects="1" scenarios="1" formatCells="0" formatRows="0" insertRows="0" deleteRows="0"/>
  <mergeCells count="7">
    <mergeCell ref="B150:P158"/>
    <mergeCell ref="Y132:Z132"/>
    <mergeCell ref="A1:R1"/>
    <mergeCell ref="A8:B8"/>
    <mergeCell ref="B79:C79"/>
    <mergeCell ref="B80:C80"/>
    <mergeCell ref="S1:U1"/>
  </mergeCells>
  <dataValidations count="2">
    <dataValidation allowBlank="1" showInputMessage="1" showErrorMessage="1" prompt="IPCC or LCA, according to your selection in the 'Emission Inventory' part." sqref="B12"/>
    <dataValidation allowBlank="1" showInputMessage="1" showErrorMessage="1" prompt="Tonnes CO2 or Tonnes CO2 equivalent, according to your selection in the 'Emission Inventory' part." sqref="C12"/>
  </dataValidations>
  <hyperlinks>
    <hyperlink ref="S160" location="'Образцы совершенства'!A1" display="НАЗАД ◄"/>
    <hyperlink ref="T160" location="'Мониторинговый отчет'!A1" display="► ВПЕРЕД"/>
    <hyperlink ref="S1" location="'Главная страница'!A1" display="▲ ГЛАВНАЯ СТРАНИЦА"/>
  </hyperlinks>
  <pageMargins left="0.74803149606299213" right="0.74803149606299213" top="0.98425196850393704" bottom="0.98425196850393704" header="0.31496062992125984" footer="0.31496062992125984"/>
  <pageSetup paperSize="8" scale="42" fitToHeight="0" orientation="landscape" horizontalDpi="300" verticalDpi="300" r:id="rId1"/>
  <rowBreaks count="1" manualBreakCount="1">
    <brk id="97" max="16383"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D500"/>
  </sheetPr>
  <dimension ref="A1:AX513"/>
  <sheetViews>
    <sheetView showGridLines="0" zoomScaleNormal="100" workbookViewId="0">
      <pane ySplit="5" topLeftCell="A6" activePane="bottomLeft" state="frozen"/>
      <selection pane="bottomLeft" sqref="A1:R1"/>
    </sheetView>
  </sheetViews>
  <sheetFormatPr defaultColWidth="9.125" defaultRowHeight="14.25" x14ac:dyDescent="0.2"/>
  <cols>
    <col min="1" max="1" width="23.5" customWidth="1"/>
    <col min="2" max="2" width="12.125" customWidth="1"/>
    <col min="3" max="3" width="11.625" customWidth="1"/>
    <col min="4" max="4" width="12.5" customWidth="1"/>
    <col min="6" max="6" width="11" customWidth="1"/>
    <col min="8" max="8" width="11.125" customWidth="1"/>
    <col min="11" max="11" width="9.125" customWidth="1"/>
    <col min="12" max="12" width="22.375" customWidth="1"/>
    <col min="13" max="13" width="12.5" customWidth="1"/>
    <col min="14" max="14" width="11.5" customWidth="1"/>
    <col min="15" max="15" width="22.875" customWidth="1"/>
    <col min="16" max="16" width="13.5" customWidth="1"/>
    <col min="17" max="17" width="14" customWidth="1"/>
    <col min="18" max="18" width="21.25" customWidth="1"/>
    <col min="19" max="19" width="12.75" customWidth="1"/>
    <col min="20" max="20" width="10.625" customWidth="1"/>
    <col min="29" max="29" width="11.375" customWidth="1"/>
  </cols>
  <sheetData>
    <row r="1" spans="1:25" s="494" customFormat="1" ht="54" customHeight="1" x14ac:dyDescent="0.2">
      <c r="A1" s="1398" t="s">
        <v>718</v>
      </c>
      <c r="B1" s="1398"/>
      <c r="C1" s="1398"/>
      <c r="D1" s="1398"/>
      <c r="E1" s="1398"/>
      <c r="F1" s="1398"/>
      <c r="G1" s="1398"/>
      <c r="H1" s="1398"/>
      <c r="I1" s="1398"/>
      <c r="J1" s="1398"/>
      <c r="K1" s="1398"/>
      <c r="L1" s="1398"/>
      <c r="M1" s="1398"/>
      <c r="N1" s="1398"/>
      <c r="O1" s="1398"/>
      <c r="P1" s="1398"/>
      <c r="Q1" s="1398"/>
      <c r="R1" s="1398"/>
      <c r="S1" s="1496" t="s">
        <v>1070</v>
      </c>
      <c r="T1" s="1496"/>
      <c r="U1" s="1496"/>
      <c r="V1" s="332"/>
    </row>
    <row r="2" spans="1:25" s="229" customFormat="1" ht="3.6" customHeight="1" x14ac:dyDescent="0.2">
      <c r="A2" s="227"/>
      <c r="B2" s="227"/>
      <c r="C2" s="227"/>
      <c r="D2" s="228"/>
      <c r="E2" s="228"/>
      <c r="F2" s="228"/>
      <c r="G2" s="228"/>
      <c r="H2" s="228"/>
      <c r="I2" s="228"/>
      <c r="J2" s="228"/>
      <c r="K2" s="228"/>
      <c r="L2" s="228"/>
      <c r="M2" s="228"/>
      <c r="N2" s="228"/>
      <c r="O2" s="228"/>
      <c r="P2" s="228"/>
      <c r="Q2" s="228"/>
      <c r="R2" s="228"/>
      <c r="S2" s="228"/>
      <c r="T2" s="228"/>
      <c r="U2" s="228"/>
    </row>
    <row r="3" spans="1:25" s="232" customFormat="1" ht="6.75" customHeight="1" x14ac:dyDescent="0.2">
      <c r="A3" s="230"/>
      <c r="B3" s="230"/>
      <c r="C3" s="230"/>
      <c r="D3" s="231"/>
      <c r="E3" s="231"/>
      <c r="F3" s="231"/>
      <c r="G3" s="231"/>
      <c r="H3" s="231"/>
      <c r="I3" s="231"/>
      <c r="J3" s="231"/>
      <c r="K3" s="231"/>
      <c r="L3" s="231"/>
      <c r="M3" s="231"/>
      <c r="N3" s="231"/>
      <c r="O3" s="231"/>
      <c r="P3" s="231"/>
      <c r="Q3" s="231"/>
      <c r="R3" s="231"/>
      <c r="S3" s="231"/>
      <c r="T3" s="231"/>
      <c r="U3" s="231"/>
    </row>
    <row r="4" spans="1:25" s="235" customFormat="1" ht="5.25" customHeight="1" x14ac:dyDescent="0.2">
      <c r="A4" s="233"/>
      <c r="B4" s="233"/>
      <c r="C4" s="233"/>
      <c r="D4" s="234"/>
      <c r="E4" s="234"/>
      <c r="F4" s="234"/>
      <c r="G4" s="234"/>
      <c r="H4" s="234"/>
      <c r="I4" s="234"/>
      <c r="J4" s="234"/>
      <c r="K4" s="234"/>
      <c r="L4" s="234"/>
      <c r="M4" s="234"/>
      <c r="N4" s="234"/>
      <c r="O4" s="234"/>
      <c r="P4" s="234"/>
      <c r="Q4" s="234"/>
      <c r="R4" s="234"/>
      <c r="S4" s="234"/>
      <c r="T4" s="234"/>
      <c r="U4" s="234"/>
    </row>
    <row r="5" spans="1:25" s="238" customFormat="1" ht="3.75" customHeight="1" x14ac:dyDescent="0.2">
      <c r="A5" s="236"/>
      <c r="B5" s="237"/>
      <c r="C5" s="237"/>
      <c r="D5" s="237"/>
      <c r="E5" s="237"/>
      <c r="F5" s="237"/>
      <c r="G5" s="237"/>
      <c r="H5" s="237"/>
      <c r="I5" s="237"/>
      <c r="J5" s="237"/>
      <c r="K5" s="237"/>
      <c r="L5" s="237"/>
      <c r="M5" s="237"/>
      <c r="N5" s="237"/>
      <c r="O5" s="237"/>
      <c r="P5" s="237"/>
      <c r="Q5" s="237"/>
      <c r="R5" s="237"/>
      <c r="S5" s="237"/>
    </row>
    <row r="6" spans="1:25" s="698" customFormat="1" ht="20.100000000000001" customHeight="1" x14ac:dyDescent="0.2">
      <c r="A6" s="773" t="s">
        <v>719</v>
      </c>
      <c r="B6" s="774"/>
      <c r="C6" s="774"/>
      <c r="D6" s="775"/>
      <c r="E6" s="774"/>
      <c r="F6" s="774"/>
      <c r="G6" s="774"/>
      <c r="H6" s="774"/>
      <c r="I6" s="774"/>
      <c r="J6" s="774"/>
      <c r="K6" s="774"/>
      <c r="L6" s="774"/>
      <c r="M6" s="774"/>
      <c r="N6" s="774"/>
      <c r="O6" s="774"/>
      <c r="P6" s="774"/>
      <c r="Q6" s="774"/>
      <c r="R6" s="774"/>
    </row>
    <row r="7" spans="1:25" s="176" customFormat="1" ht="21" customHeight="1" x14ac:dyDescent="0.4">
      <c r="A7" s="1206" t="s">
        <v>1093</v>
      </c>
      <c r="B7" s="699"/>
      <c r="C7" s="699"/>
      <c r="D7" s="699"/>
      <c r="E7" s="699"/>
    </row>
    <row r="8" spans="1:25" s="176" customFormat="1" ht="9" customHeight="1" x14ac:dyDescent="0.2">
      <c r="A8" s="699"/>
      <c r="B8" s="699"/>
      <c r="C8" s="699"/>
      <c r="D8" s="699"/>
      <c r="E8" s="699"/>
    </row>
    <row r="9" spans="1:25" s="176" customFormat="1" x14ac:dyDescent="0.2">
      <c r="A9" s="94" t="s">
        <v>720</v>
      </c>
      <c r="B9" s="699"/>
      <c r="C9" s="699"/>
      <c r="D9" s="699"/>
      <c r="E9" s="699"/>
      <c r="H9" s="875"/>
      <c r="I9" s="875"/>
      <c r="J9" s="875"/>
      <c r="K9" s="875"/>
      <c r="L9" s="875"/>
      <c r="M9" s="875"/>
      <c r="N9" s="875"/>
      <c r="O9" s="875"/>
      <c r="P9" s="875"/>
      <c r="Q9" s="875"/>
      <c r="R9" s="875"/>
      <c r="S9" s="875"/>
      <c r="T9" s="875"/>
      <c r="U9" s="875"/>
      <c r="V9" s="875"/>
      <c r="W9" s="875"/>
      <c r="X9" s="875"/>
      <c r="Y9" s="875"/>
    </row>
    <row r="10" spans="1:25" s="176" customFormat="1" x14ac:dyDescent="0.2">
      <c r="A10" s="776"/>
      <c r="B10" s="777"/>
      <c r="C10" s="777"/>
      <c r="D10" s="699"/>
      <c r="E10" s="699"/>
      <c r="H10" s="875"/>
      <c r="I10" s="875"/>
      <c r="J10" s="875"/>
      <c r="K10" s="875"/>
      <c r="L10" s="875"/>
      <c r="M10" s="875"/>
      <c r="N10" s="875"/>
      <c r="O10" s="875"/>
      <c r="P10" s="875"/>
      <c r="Q10" s="875"/>
      <c r="R10" s="875"/>
      <c r="S10" s="875"/>
      <c r="T10" s="875"/>
      <c r="U10" s="875"/>
      <c r="V10" s="875"/>
      <c r="W10" s="875"/>
      <c r="X10" s="875"/>
      <c r="Y10" s="875"/>
    </row>
    <row r="11" spans="1:25" s="176" customFormat="1" x14ac:dyDescent="0.2">
      <c r="A11" s="776"/>
      <c r="B11" s="714"/>
      <c r="C11" s="777"/>
      <c r="D11" s="699"/>
      <c r="E11" s="699"/>
      <c r="H11" s="875"/>
      <c r="I11" s="875"/>
      <c r="J11" s="876"/>
      <c r="K11" s="877"/>
      <c r="L11" s="875"/>
      <c r="M11" s="875"/>
      <c r="N11" s="875"/>
      <c r="O11" s="875"/>
      <c r="P11" s="875"/>
      <c r="Q11" s="875"/>
      <c r="R11" s="875"/>
      <c r="S11" s="875"/>
      <c r="T11" s="875"/>
      <c r="U11" s="875"/>
      <c r="V11" s="875"/>
      <c r="W11" s="875"/>
      <c r="X11" s="875"/>
      <c r="Y11" s="875"/>
    </row>
    <row r="12" spans="1:25" s="176" customFormat="1" x14ac:dyDescent="0.2">
      <c r="A12" s="700"/>
      <c r="B12" s="714"/>
      <c r="C12" s="778"/>
      <c r="D12" s="699"/>
      <c r="E12" s="699"/>
      <c r="H12" s="875"/>
      <c r="I12" s="875"/>
      <c r="J12" s="875"/>
      <c r="K12" s="875"/>
      <c r="L12" s="875"/>
      <c r="M12" s="875"/>
      <c r="N12" s="875"/>
      <c r="O12" s="875"/>
      <c r="P12" s="875"/>
      <c r="Q12" s="875"/>
      <c r="R12" s="875"/>
      <c r="S12" s="875"/>
      <c r="T12" s="875"/>
      <c r="U12" s="875"/>
      <c r="V12" s="875"/>
      <c r="W12" s="875"/>
      <c r="X12" s="875"/>
      <c r="Y12" s="875"/>
    </row>
    <row r="13" spans="1:25" s="176" customFormat="1" x14ac:dyDescent="0.2">
      <c r="A13" s="701"/>
      <c r="B13" s="714"/>
      <c r="C13" s="778"/>
      <c r="D13" s="699"/>
      <c r="E13" s="699"/>
      <c r="H13" s="875"/>
      <c r="I13" s="875"/>
      <c r="J13" s="875"/>
      <c r="K13" s="875"/>
      <c r="L13" s="875"/>
      <c r="M13" s="875"/>
      <c r="N13" s="875"/>
      <c r="O13" s="875"/>
      <c r="P13" s="875"/>
      <c r="Q13" s="875"/>
      <c r="R13" s="875"/>
      <c r="S13" s="875"/>
      <c r="T13" s="875"/>
      <c r="U13" s="875"/>
      <c r="V13" s="875"/>
      <c r="W13" s="875"/>
      <c r="X13" s="875"/>
      <c r="Y13" s="875"/>
    </row>
    <row r="14" spans="1:25" s="176" customFormat="1" x14ac:dyDescent="0.2">
      <c r="A14" s="701"/>
      <c r="B14" s="714"/>
      <c r="C14" s="778"/>
      <c r="D14" s="699"/>
      <c r="E14" s="699"/>
      <c r="H14" s="875"/>
      <c r="I14" s="875"/>
      <c r="J14" s="875"/>
      <c r="K14" s="875"/>
      <c r="L14" s="875"/>
      <c r="M14" s="875"/>
      <c r="N14" s="875"/>
      <c r="O14" s="875"/>
      <c r="P14" s="875"/>
      <c r="Q14" s="875"/>
      <c r="R14" s="875"/>
      <c r="S14" s="875"/>
      <c r="T14" s="875"/>
      <c r="U14" s="875"/>
      <c r="V14" s="875"/>
      <c r="W14" s="875"/>
      <c r="X14" s="875"/>
      <c r="Y14" s="875"/>
    </row>
    <row r="15" spans="1:25" s="176" customFormat="1" ht="24" x14ac:dyDescent="0.2">
      <c r="A15" s="701"/>
      <c r="B15" s="714"/>
      <c r="C15" s="778"/>
      <c r="D15" s="699"/>
      <c r="E15" s="699"/>
      <c r="H15" s="875"/>
      <c r="I15" s="875"/>
      <c r="J15" s="875"/>
      <c r="K15" s="875"/>
      <c r="L15" s="888"/>
      <c r="M15" s="1250" t="s">
        <v>479</v>
      </c>
      <c r="N15" s="1251" t="s">
        <v>480</v>
      </c>
      <c r="O15" s="1251" t="s">
        <v>481</v>
      </c>
      <c r="P15" s="1251" t="s">
        <v>524</v>
      </c>
      <c r="Q15" s="1251" t="s">
        <v>525</v>
      </c>
      <c r="R15" s="1252" t="s">
        <v>482</v>
      </c>
      <c r="S15" s="1251" t="s">
        <v>725</v>
      </c>
      <c r="T15" s="1251" t="s">
        <v>726</v>
      </c>
      <c r="U15" s="1253" t="s">
        <v>450</v>
      </c>
      <c r="V15" s="875"/>
      <c r="W15" s="875"/>
      <c r="X15" s="875"/>
      <c r="Y15" s="875"/>
    </row>
    <row r="16" spans="1:25" s="176" customFormat="1" x14ac:dyDescent="0.2">
      <c r="A16" s="701"/>
      <c r="B16" s="714"/>
      <c r="C16" s="778"/>
      <c r="D16" s="699"/>
      <c r="E16" s="699"/>
      <c r="H16" s="875"/>
      <c r="I16" s="875"/>
      <c r="J16" s="875"/>
      <c r="K16" s="875"/>
      <c r="L16" s="1249" t="s">
        <v>721</v>
      </c>
      <c r="M16" s="878">
        <f>SUMIF('Действия по смягчению'!$N$54:$N$58,"completed")</f>
        <v>0</v>
      </c>
      <c r="N16" s="879">
        <f>COUNTIF('Действия по смягчению'!N$61:N$65,"completed")</f>
        <v>0</v>
      </c>
      <c r="O16" s="879">
        <f>COUNTIF('Действия по смягчению'!N$68:N$72,"completed")</f>
        <v>0</v>
      </c>
      <c r="P16" s="879">
        <f>COUNTIF('Действия по смягчению'!N$75:N$79,"completed")</f>
        <v>0</v>
      </c>
      <c r="Q16" s="879">
        <f>COUNTIF('Действия по смягчению'!N$82:N$86,"completed")</f>
        <v>0</v>
      </c>
      <c r="R16" s="879">
        <f>COUNTIF('Действия по смягчению'!N$89:N$93,"completed")</f>
        <v>0</v>
      </c>
      <c r="S16" s="879">
        <f>COUNTIF('Действия по смягчению'!N$96:N$100,"completed")</f>
        <v>0</v>
      </c>
      <c r="T16" s="879">
        <f>COUNTIF('Действия по смягчению'!N$103:N$107,"completed")</f>
        <v>0</v>
      </c>
      <c r="U16" s="879">
        <f>COUNTIF('Действия по смягчению'!N$110:N$114,"completed")</f>
        <v>0</v>
      </c>
      <c r="V16" s="875"/>
      <c r="W16" s="875"/>
      <c r="X16" s="875"/>
      <c r="Y16" s="875"/>
    </row>
    <row r="17" spans="1:25" s="176" customFormat="1" x14ac:dyDescent="0.2">
      <c r="A17" s="701"/>
      <c r="B17" s="714"/>
      <c r="C17" s="779"/>
      <c r="D17" s="699"/>
      <c r="E17" s="699"/>
      <c r="H17" s="875"/>
      <c r="I17" s="875"/>
      <c r="J17" s="880"/>
      <c r="K17" s="881"/>
      <c r="L17" s="1249" t="s">
        <v>722</v>
      </c>
      <c r="M17" s="879">
        <f>COUNTIF('Действия по смягчению'!$N$54:$N$58,"completed")</f>
        <v>0</v>
      </c>
      <c r="N17" s="879">
        <f>COUNTIF('Действия по смягчению'!N$61:N$65,"completed")</f>
        <v>0</v>
      </c>
      <c r="O17" s="879">
        <f>COUNTIF('Действия по смягчению'!N$68:N$72,"completed")</f>
        <v>0</v>
      </c>
      <c r="P17" s="879">
        <f>COUNTIF('Действия по смягчению'!N$75:N$79,"completed")</f>
        <v>0</v>
      </c>
      <c r="Q17" s="879">
        <f>COUNTIF('Действия по смягчению'!N$82:N$86,"completed")</f>
        <v>0</v>
      </c>
      <c r="R17" s="879">
        <f>COUNTIF('Действия по смягчению'!N$89:N$93,"completed")</f>
        <v>0</v>
      </c>
      <c r="S17" s="879">
        <f>COUNTIF('Действия по смягчению'!N$96:N$100,"completed")</f>
        <v>0</v>
      </c>
      <c r="T17" s="879">
        <f>COUNTIF('Действия по смягчению'!N$103:N$107,"completed")</f>
        <v>0</v>
      </c>
      <c r="U17" s="879">
        <f>COUNTIF('Действия по смягчению'!N$110:N$114,"completed")</f>
        <v>0</v>
      </c>
      <c r="V17" s="875"/>
      <c r="W17" s="875"/>
      <c r="X17" s="875"/>
      <c r="Y17" s="875"/>
    </row>
    <row r="18" spans="1:25" s="176" customFormat="1" x14ac:dyDescent="0.2">
      <c r="A18" s="780"/>
      <c r="B18" s="779"/>
      <c r="C18" s="779"/>
      <c r="D18" s="699"/>
      <c r="E18" s="699"/>
      <c r="H18" s="875"/>
      <c r="I18" s="875"/>
      <c r="J18" s="882"/>
      <c r="K18" s="883"/>
      <c r="L18" s="1249" t="s">
        <v>723</v>
      </c>
      <c r="M18" s="879">
        <f>COUNTIF('Действия по смягчению'!$N$54:$N$58,"completed")+M19</f>
        <v>0</v>
      </c>
      <c r="N18" s="879">
        <f>COUNTIF('Действия по смягчению'!N$61:N$65,"completed")+N19</f>
        <v>0</v>
      </c>
      <c r="O18" s="879">
        <f>COUNTIF('Действия по смягчению'!N$68:N$72,"completed")+O19</f>
        <v>0</v>
      </c>
      <c r="P18" s="879">
        <f>COUNTIF('Действия по смягчению'!N$75:N$79,"completed")+P19</f>
        <v>0</v>
      </c>
      <c r="Q18" s="879">
        <f>COUNTIF('Действия по смягчению'!N$82:N$86,"completed")+Q19</f>
        <v>0</v>
      </c>
      <c r="R18" s="879">
        <f>COUNTIF('Действия по смягчению'!N$89:N$93,"completed")+R19</f>
        <v>0</v>
      </c>
      <c r="S18" s="879">
        <f>COUNTIF('Действия по смягчению'!N$96:N$100,"completed")+S19</f>
        <v>0</v>
      </c>
      <c r="T18" s="879">
        <f>COUNTIF('Действия по смягчению'!N$103:N$107,"completed")+T19</f>
        <v>0</v>
      </c>
      <c r="U18" s="879">
        <f>COUNTIF('Действия по смягчению'!N$110:N$114,"completed")+U19</f>
        <v>0</v>
      </c>
      <c r="V18" s="875"/>
      <c r="W18" s="875"/>
      <c r="X18" s="875"/>
      <c r="Y18" s="875"/>
    </row>
    <row r="19" spans="1:25" s="176" customFormat="1" x14ac:dyDescent="0.2">
      <c r="A19" s="780"/>
      <c r="B19" s="779"/>
      <c r="C19" s="779"/>
      <c r="D19" s="699"/>
      <c r="E19" s="699"/>
      <c r="H19" s="875"/>
      <c r="I19" s="875"/>
      <c r="J19" s="882"/>
      <c r="K19" s="883"/>
      <c r="L19" s="1249" t="s">
        <v>724</v>
      </c>
      <c r="M19" s="879">
        <f>COUNTIF('Действия по смягчению'!$N$54:$N$58,"completed")</f>
        <v>0</v>
      </c>
      <c r="N19" s="879">
        <f>COUNTIF('Действия по смягчению'!N$61:N$65,"completed")</f>
        <v>0</v>
      </c>
      <c r="O19" s="879">
        <f>COUNTIF('Действия по смягчению'!N$68:N$72,"completed")</f>
        <v>0</v>
      </c>
      <c r="P19" s="879">
        <f>COUNTIF('Действия по смягчению'!N$75:N$79,"completed")</f>
        <v>0</v>
      </c>
      <c r="Q19" s="879">
        <f>COUNTIF('Действия по смягчению'!N$82:N$86,"completed")</f>
        <v>0</v>
      </c>
      <c r="R19" s="879">
        <f>COUNTIF('Действия по смягчению'!N$89:N$93,"completed")</f>
        <v>0</v>
      </c>
      <c r="S19" s="879">
        <f>COUNTIF('Действия по смягчению'!N$96:N$100,"completed")</f>
        <v>0</v>
      </c>
      <c r="T19" s="879">
        <f>COUNTIF('Действия по смягчению'!N$103:N$107,"completed")</f>
        <v>0</v>
      </c>
      <c r="U19" s="879">
        <f>COUNTIF('Действия по смягчению'!N$110:N$114,"completed")</f>
        <v>0</v>
      </c>
      <c r="V19" s="875"/>
      <c r="W19" s="875"/>
      <c r="X19" s="875"/>
      <c r="Y19" s="875"/>
    </row>
    <row r="20" spans="1:25" s="176" customFormat="1" x14ac:dyDescent="0.2">
      <c r="A20" s="780"/>
      <c r="B20" s="779"/>
      <c r="C20" s="779"/>
      <c r="D20" s="699"/>
      <c r="E20" s="699"/>
      <c r="H20" s="875"/>
      <c r="I20" s="875"/>
      <c r="J20" s="882"/>
      <c r="K20" s="883"/>
      <c r="L20" s="875"/>
      <c r="M20" s="875"/>
      <c r="N20" s="875"/>
      <c r="O20" s="875"/>
      <c r="P20" s="875"/>
      <c r="Q20" s="875"/>
      <c r="R20" s="875"/>
      <c r="S20" s="875"/>
      <c r="T20" s="875"/>
      <c r="U20" s="875"/>
      <c r="V20" s="875"/>
      <c r="W20" s="875"/>
      <c r="X20" s="875"/>
      <c r="Y20" s="875"/>
    </row>
    <row r="21" spans="1:25" s="176" customFormat="1" x14ac:dyDescent="0.2">
      <c r="A21" s="780"/>
      <c r="B21" s="779"/>
      <c r="C21" s="779"/>
      <c r="D21" s="699"/>
      <c r="E21" s="699"/>
      <c r="H21" s="875"/>
      <c r="I21" s="875"/>
      <c r="J21" s="882"/>
      <c r="K21" s="883"/>
      <c r="L21" s="875"/>
      <c r="M21" s="875"/>
      <c r="N21" s="875"/>
      <c r="O21" s="875"/>
      <c r="P21" s="875"/>
      <c r="Q21" s="875"/>
      <c r="R21" s="875"/>
      <c r="S21" s="875"/>
      <c r="T21" s="875"/>
      <c r="U21" s="875"/>
      <c r="V21" s="875"/>
      <c r="W21" s="875"/>
      <c r="X21" s="875"/>
      <c r="Y21" s="875"/>
    </row>
    <row r="22" spans="1:25" s="176" customFormat="1" x14ac:dyDescent="0.2">
      <c r="A22" s="780"/>
      <c r="B22" s="779"/>
      <c r="C22" s="779"/>
      <c r="D22" s="699"/>
      <c r="E22" s="699"/>
      <c r="H22" s="875"/>
      <c r="I22" s="875"/>
      <c r="J22" s="882"/>
      <c r="K22" s="883"/>
      <c r="L22" s="875"/>
      <c r="M22" s="875"/>
      <c r="N22" s="875"/>
      <c r="O22" s="875"/>
      <c r="P22" s="875"/>
      <c r="Q22" s="875"/>
      <c r="R22" s="875"/>
      <c r="S22" s="875"/>
      <c r="T22" s="875"/>
      <c r="U22" s="875"/>
      <c r="V22" s="875"/>
      <c r="W22" s="875"/>
      <c r="X22" s="875"/>
      <c r="Y22" s="875"/>
    </row>
    <row r="23" spans="1:25" s="176" customFormat="1" x14ac:dyDescent="0.2">
      <c r="A23" s="780"/>
      <c r="B23" s="779"/>
      <c r="C23" s="779"/>
      <c r="D23" s="699"/>
      <c r="E23" s="699"/>
      <c r="H23" s="875"/>
      <c r="I23" s="875"/>
      <c r="J23" s="882"/>
      <c r="K23" s="883"/>
      <c r="L23" s="875"/>
      <c r="M23" s="875"/>
      <c r="N23" s="875"/>
      <c r="O23" s="875"/>
      <c r="P23" s="875"/>
      <c r="Q23" s="875"/>
      <c r="R23" s="875"/>
      <c r="S23" s="875"/>
      <c r="T23" s="875"/>
      <c r="U23" s="875"/>
      <c r="V23" s="875"/>
      <c r="W23" s="875"/>
      <c r="X23" s="875"/>
      <c r="Y23" s="875"/>
    </row>
    <row r="24" spans="1:25" s="176" customFormat="1" x14ac:dyDescent="0.2">
      <c r="A24" s="780"/>
      <c r="B24" s="779"/>
      <c r="C24" s="779"/>
      <c r="D24" s="699"/>
      <c r="E24" s="699"/>
      <c r="H24" s="875"/>
      <c r="I24" s="875"/>
      <c r="J24" s="882"/>
      <c r="K24" s="883"/>
      <c r="L24" s="875"/>
      <c r="M24" s="875"/>
      <c r="N24" s="875"/>
      <c r="O24" s="875"/>
      <c r="P24" s="875"/>
      <c r="Q24" s="875"/>
      <c r="R24" s="875"/>
      <c r="S24" s="875"/>
      <c r="T24" s="875"/>
      <c r="U24" s="875"/>
      <c r="V24" s="875"/>
      <c r="W24" s="875"/>
      <c r="X24" s="875"/>
      <c r="Y24" s="875"/>
    </row>
    <row r="25" spans="1:25" s="176" customFormat="1" ht="16.5" customHeight="1" x14ac:dyDescent="0.2">
      <c r="A25" s="781"/>
      <c r="B25" s="777"/>
      <c r="C25" s="777"/>
      <c r="D25" s="699"/>
      <c r="E25" s="699"/>
      <c r="H25" s="875"/>
      <c r="I25" s="875"/>
      <c r="J25" s="884"/>
      <c r="K25" s="885"/>
      <c r="L25" s="875"/>
      <c r="M25" s="875"/>
      <c r="N25" s="875"/>
      <c r="O25" s="875"/>
      <c r="P25" s="875"/>
      <c r="Q25" s="875"/>
      <c r="R25" s="875"/>
      <c r="S25" s="875"/>
      <c r="T25" s="875"/>
      <c r="U25" s="875"/>
      <c r="V25" s="875"/>
      <c r="W25" s="875"/>
      <c r="X25" s="875"/>
      <c r="Y25" s="875"/>
    </row>
    <row r="26" spans="1:25" s="176" customFormat="1" ht="16.5" customHeight="1" x14ac:dyDescent="0.2">
      <c r="A26" s="781"/>
      <c r="B26" s="777"/>
      <c r="C26" s="777"/>
      <c r="D26" s="699"/>
      <c r="E26" s="699"/>
      <c r="H26" s="875"/>
      <c r="I26" s="875"/>
      <c r="J26" s="884"/>
      <c r="K26" s="885"/>
      <c r="L26" s="875"/>
      <c r="M26" s="875"/>
      <c r="N26" s="875"/>
      <c r="O26" s="875"/>
      <c r="P26" s="875"/>
      <c r="Q26" s="875"/>
      <c r="R26" s="875"/>
      <c r="S26" s="875"/>
      <c r="T26" s="875"/>
      <c r="U26" s="875"/>
      <c r="V26" s="875"/>
      <c r="W26" s="875"/>
      <c r="X26" s="875"/>
      <c r="Y26" s="875"/>
    </row>
    <row r="27" spans="1:25" s="176" customFormat="1" ht="16.5" customHeight="1" x14ac:dyDescent="0.2">
      <c r="A27" s="781"/>
      <c r="B27" s="777"/>
      <c r="C27" s="777"/>
      <c r="D27" s="699"/>
      <c r="E27" s="699"/>
      <c r="H27" s="875"/>
      <c r="I27" s="875"/>
      <c r="J27" s="884"/>
      <c r="K27" s="885"/>
      <c r="L27" s="875"/>
      <c r="M27" s="875"/>
      <c r="N27" s="875"/>
      <c r="O27" s="875"/>
      <c r="P27" s="875"/>
      <c r="Q27" s="875"/>
      <c r="R27" s="875"/>
      <c r="S27" s="875"/>
      <c r="T27" s="875"/>
      <c r="U27" s="875"/>
      <c r="V27" s="875"/>
      <c r="W27" s="875"/>
      <c r="X27" s="875"/>
      <c r="Y27" s="875"/>
    </row>
    <row r="28" spans="1:25" s="702" customFormat="1" ht="9" customHeight="1" x14ac:dyDescent="0.2">
      <c r="H28" s="886"/>
      <c r="I28" s="886"/>
      <c r="J28" s="886"/>
      <c r="K28" s="886"/>
      <c r="L28" s="886"/>
      <c r="M28" s="886"/>
      <c r="N28" s="886"/>
      <c r="O28" s="886"/>
      <c r="P28" s="886"/>
      <c r="Q28" s="886"/>
      <c r="R28" s="886"/>
      <c r="S28" s="886"/>
      <c r="T28" s="886"/>
      <c r="U28" s="886"/>
      <c r="V28" s="886"/>
      <c r="W28" s="886"/>
      <c r="X28" s="886"/>
      <c r="Y28" s="886"/>
    </row>
    <row r="29" spans="1:25" s="173" customFormat="1" x14ac:dyDescent="0.2">
      <c r="A29" s="703" t="s">
        <v>727</v>
      </c>
      <c r="H29" s="723"/>
      <c r="I29" s="723"/>
      <c r="J29" s="723"/>
      <c r="K29" s="723"/>
      <c r="L29" s="723"/>
      <c r="M29" s="723"/>
      <c r="N29" s="723"/>
      <c r="O29" s="723"/>
      <c r="P29" s="723"/>
      <c r="Q29" s="723"/>
      <c r="R29" s="723"/>
      <c r="S29" s="723"/>
      <c r="T29" s="723"/>
      <c r="U29" s="723"/>
      <c r="V29" s="723"/>
      <c r="W29" s="723"/>
      <c r="X29" s="723"/>
      <c r="Y29" s="723"/>
    </row>
    <row r="30" spans="1:25" s="173" customFormat="1" x14ac:dyDescent="0.2">
      <c r="H30" s="723"/>
      <c r="I30" s="723"/>
      <c r="J30" s="723"/>
      <c r="K30" s="723"/>
      <c r="L30" s="723"/>
      <c r="M30" s="723"/>
      <c r="N30" s="723"/>
      <c r="O30" s="723"/>
      <c r="P30" s="723"/>
      <c r="Q30" s="723"/>
      <c r="R30" s="723"/>
      <c r="S30" s="723"/>
      <c r="T30" s="723"/>
      <c r="U30" s="723"/>
      <c r="V30" s="723"/>
      <c r="W30" s="723"/>
      <c r="X30" s="723"/>
      <c r="Y30" s="723"/>
    </row>
    <row r="31" spans="1:25" s="173" customFormat="1" x14ac:dyDescent="0.2">
      <c r="H31" s="723"/>
      <c r="I31" s="723"/>
      <c r="J31" s="723"/>
      <c r="K31" s="723"/>
      <c r="L31" s="1254" t="s">
        <v>728</v>
      </c>
      <c r="M31" s="889" t="s">
        <v>41</v>
      </c>
      <c r="N31" s="723"/>
      <c r="O31" s="723"/>
      <c r="P31" s="723"/>
      <c r="Q31" s="723"/>
      <c r="R31" s="723"/>
      <c r="S31" s="723"/>
      <c r="T31" s="723"/>
      <c r="U31" s="723"/>
      <c r="V31" s="723"/>
      <c r="W31" s="723"/>
      <c r="X31" s="723"/>
      <c r="Y31" s="723"/>
    </row>
    <row r="32" spans="1:25" s="173" customFormat="1" x14ac:dyDescent="0.2">
      <c r="H32" s="723"/>
      <c r="I32" s="723"/>
      <c r="J32" s="723"/>
      <c r="K32" s="723"/>
      <c r="L32" s="1255" t="s">
        <v>729</v>
      </c>
      <c r="M32" s="887">
        <f>SUM(Стратегия!W59:Y60,Стратегия!AB59:AD60)</f>
        <v>0</v>
      </c>
      <c r="N32" s="723"/>
      <c r="O32" s="723"/>
      <c r="P32" s="723"/>
      <c r="Q32" s="723"/>
      <c r="R32" s="723"/>
      <c r="S32" s="723"/>
      <c r="T32" s="723"/>
      <c r="U32" s="723"/>
      <c r="V32" s="723"/>
      <c r="W32" s="723"/>
      <c r="X32" s="723"/>
      <c r="Y32" s="723"/>
    </row>
    <row r="33" spans="1:29" s="173" customFormat="1" x14ac:dyDescent="0.2">
      <c r="H33" s="723"/>
      <c r="I33" s="723"/>
      <c r="J33" s="723"/>
      <c r="K33" s="723"/>
      <c r="L33" s="1255" t="s">
        <v>730</v>
      </c>
      <c r="M33" s="887">
        <f>SUM(Стратегия!I59:K60,Стратегия!N59:P60)-'Мониторинговый отчет'!M32</f>
        <v>0</v>
      </c>
      <c r="N33" s="723"/>
      <c r="O33" s="723"/>
      <c r="P33" s="723"/>
      <c r="Q33" s="723"/>
      <c r="R33" s="723"/>
      <c r="S33" s="723"/>
      <c r="T33" s="723"/>
      <c r="U33" s="723"/>
      <c r="V33" s="723"/>
      <c r="W33" s="723"/>
      <c r="X33" s="723"/>
      <c r="Y33" s="723"/>
    </row>
    <row r="34" spans="1:29" s="173" customFormat="1" x14ac:dyDescent="0.2">
      <c r="H34" s="723"/>
      <c r="I34" s="723"/>
      <c r="J34" s="723"/>
      <c r="K34" s="723"/>
      <c r="L34" s="723"/>
      <c r="M34" s="723"/>
      <c r="N34" s="723"/>
      <c r="O34" s="723"/>
      <c r="P34" s="723"/>
      <c r="Q34" s="723"/>
      <c r="R34" s="723"/>
      <c r="S34" s="723"/>
      <c r="T34" s="723"/>
      <c r="U34" s="723"/>
      <c r="V34" s="723"/>
      <c r="W34" s="723"/>
      <c r="X34" s="723"/>
      <c r="Y34" s="723"/>
    </row>
    <row r="35" spans="1:29" s="173" customFormat="1" x14ac:dyDescent="0.2">
      <c r="H35" s="723"/>
      <c r="I35" s="723"/>
      <c r="J35" s="723"/>
      <c r="K35" s="723"/>
      <c r="L35" s="723"/>
      <c r="M35" s="723"/>
      <c r="N35" s="723"/>
      <c r="O35" s="723"/>
      <c r="P35" s="723"/>
      <c r="Q35" s="723"/>
      <c r="R35" s="723"/>
      <c r="S35" s="723"/>
      <c r="T35" s="723"/>
      <c r="U35" s="723"/>
      <c r="V35" s="723"/>
      <c r="W35" s="723"/>
      <c r="X35" s="723"/>
      <c r="Y35" s="723"/>
    </row>
    <row r="36" spans="1:29" s="173" customFormat="1" x14ac:dyDescent="0.2">
      <c r="H36" s="723"/>
      <c r="I36" s="723"/>
      <c r="J36" s="723"/>
      <c r="K36" s="723"/>
      <c r="L36" s="723"/>
      <c r="M36" s="723"/>
      <c r="N36" s="723"/>
      <c r="O36" s="723"/>
      <c r="P36" s="723"/>
      <c r="Q36" s="723"/>
      <c r="R36" s="723"/>
      <c r="S36" s="723"/>
      <c r="T36" s="723"/>
      <c r="U36" s="723"/>
      <c r="V36" s="723"/>
      <c r="W36" s="723"/>
      <c r="X36" s="723"/>
      <c r="Y36" s="723"/>
    </row>
    <row r="37" spans="1:29" s="173" customFormat="1" x14ac:dyDescent="0.2">
      <c r="H37" s="723"/>
      <c r="I37" s="723"/>
      <c r="J37" s="723"/>
      <c r="K37" s="723"/>
      <c r="L37" s="723"/>
      <c r="M37" s="723"/>
      <c r="N37" s="723"/>
      <c r="O37" s="723"/>
      <c r="P37" s="723"/>
      <c r="Q37" s="723"/>
      <c r="R37" s="723"/>
      <c r="S37" s="723"/>
      <c r="T37" s="723"/>
      <c r="U37" s="723"/>
      <c r="V37" s="723"/>
      <c r="W37" s="723"/>
      <c r="X37" s="723"/>
      <c r="Y37" s="723"/>
    </row>
    <row r="38" spans="1:29" s="702" customFormat="1" ht="15" customHeight="1" x14ac:dyDescent="0.2">
      <c r="H38" s="886"/>
      <c r="I38" s="886"/>
      <c r="J38" s="886"/>
      <c r="K38" s="886"/>
      <c r="L38" s="886"/>
      <c r="M38" s="886"/>
      <c r="N38" s="886"/>
      <c r="O38" s="886"/>
      <c r="P38" s="886"/>
      <c r="Q38" s="886"/>
      <c r="R38" s="886"/>
      <c r="S38" s="886"/>
      <c r="T38" s="886"/>
      <c r="U38" s="886"/>
      <c r="V38" s="886"/>
      <c r="W38" s="886"/>
      <c r="X38" s="886"/>
      <c r="Y38" s="886"/>
    </row>
    <row r="39" spans="1:29" s="176" customFormat="1" ht="9" customHeight="1" x14ac:dyDescent="0.2"/>
    <row r="40" spans="1:29" s="176" customFormat="1" x14ac:dyDescent="0.2">
      <c r="A40" s="94" t="s">
        <v>731</v>
      </c>
      <c r="J40" s="875"/>
      <c r="K40" s="875"/>
      <c r="L40" s="875"/>
      <c r="M40" s="875"/>
      <c r="N40" s="875"/>
      <c r="O40" s="875"/>
      <c r="P40" s="875"/>
      <c r="Q40" s="875"/>
      <c r="R40" s="875"/>
      <c r="S40" s="875"/>
      <c r="T40" s="875"/>
      <c r="U40" s="875"/>
      <c r="V40" s="875"/>
      <c r="W40" s="875"/>
      <c r="X40" s="875"/>
      <c r="Y40" s="875"/>
      <c r="Z40" s="875"/>
      <c r="AA40" s="875"/>
      <c r="AB40" s="875"/>
      <c r="AC40" s="875"/>
    </row>
    <row r="41" spans="1:29" s="176" customFormat="1" x14ac:dyDescent="0.2">
      <c r="J41" s="875"/>
      <c r="K41" s="875"/>
      <c r="L41" s="875"/>
      <c r="M41" s="875"/>
      <c r="N41" s="875"/>
      <c r="O41" s="875"/>
      <c r="P41" s="875"/>
      <c r="Q41" s="875"/>
      <c r="R41" s="875"/>
      <c r="S41" s="875"/>
      <c r="T41" s="875"/>
      <c r="U41" s="875"/>
      <c r="V41" s="875"/>
      <c r="W41" s="875"/>
      <c r="X41" s="875"/>
      <c r="Y41" s="875"/>
      <c r="Z41" s="875"/>
      <c r="AA41" s="875"/>
      <c r="AB41" s="875"/>
      <c r="AC41" s="875"/>
    </row>
    <row r="42" spans="1:29" s="176" customFormat="1" x14ac:dyDescent="0.2">
      <c r="J42" s="875"/>
      <c r="K42" s="875"/>
      <c r="L42" s="1658"/>
      <c r="M42" s="1658"/>
      <c r="N42" s="900" t="s">
        <v>41</v>
      </c>
      <c r="O42" s="875"/>
      <c r="P42" s="875"/>
      <c r="Q42" s="875"/>
      <c r="R42" s="875"/>
      <c r="S42" s="875"/>
      <c r="T42" s="875"/>
      <c r="U42" s="875"/>
      <c r="V42" s="875"/>
      <c r="W42" s="875"/>
      <c r="X42" s="875"/>
      <c r="Y42" s="875"/>
      <c r="Z42" s="875"/>
      <c r="AA42" s="875"/>
      <c r="AB42" s="875"/>
      <c r="AC42" s="875"/>
    </row>
    <row r="43" spans="1:29" s="176" customFormat="1" x14ac:dyDescent="0.2">
      <c r="J43" s="875"/>
      <c r="K43" s="875"/>
      <c r="L43" s="1657" t="s">
        <v>479</v>
      </c>
      <c r="M43" s="1657"/>
      <c r="N43" s="820">
        <f>'Действия по смягчению'!Q53</f>
        <v>0</v>
      </c>
      <c r="O43" s="875"/>
      <c r="P43" s="875"/>
      <c r="Q43" s="875"/>
      <c r="R43" s="875"/>
      <c r="S43" s="875"/>
      <c r="T43" s="875"/>
      <c r="U43" s="875"/>
      <c r="V43" s="875"/>
      <c r="W43" s="875"/>
      <c r="X43" s="875"/>
      <c r="Y43" s="875"/>
      <c r="Z43" s="875"/>
      <c r="AA43" s="875"/>
      <c r="AB43" s="875"/>
      <c r="AC43" s="875"/>
    </row>
    <row r="44" spans="1:29" s="176" customFormat="1" x14ac:dyDescent="0.2">
      <c r="J44" s="875"/>
      <c r="K44" s="875"/>
      <c r="L44" s="1657" t="s">
        <v>480</v>
      </c>
      <c r="M44" s="1657"/>
      <c r="N44" s="820">
        <f>'Действия по смягчению'!Q60</f>
        <v>0</v>
      </c>
      <c r="O44" s="875"/>
      <c r="P44" s="875"/>
      <c r="Q44" s="875"/>
      <c r="R44" s="875"/>
      <c r="S44" s="875"/>
      <c r="T44" s="875"/>
      <c r="U44" s="875"/>
      <c r="V44" s="875"/>
      <c r="W44" s="875"/>
      <c r="X44" s="875"/>
      <c r="Y44" s="875"/>
      <c r="Z44" s="875"/>
      <c r="AA44" s="875"/>
      <c r="AB44" s="875"/>
      <c r="AC44" s="875"/>
    </row>
    <row r="45" spans="1:29" s="176" customFormat="1" x14ac:dyDescent="0.2">
      <c r="J45" s="875"/>
      <c r="K45" s="875"/>
      <c r="L45" s="1657" t="s">
        <v>481</v>
      </c>
      <c r="M45" s="1657"/>
      <c r="N45" s="820">
        <f>'Действия по смягчению'!Q67</f>
        <v>0</v>
      </c>
      <c r="O45" s="875"/>
      <c r="P45" s="875"/>
      <c r="Q45" s="875"/>
      <c r="R45" s="875"/>
      <c r="S45" s="875"/>
      <c r="T45" s="875"/>
      <c r="U45" s="875"/>
      <c r="V45" s="875"/>
      <c r="W45" s="875"/>
      <c r="X45" s="875"/>
      <c r="Y45" s="875"/>
      <c r="Z45" s="875"/>
      <c r="AA45" s="875"/>
      <c r="AB45" s="875"/>
      <c r="AC45" s="875"/>
    </row>
    <row r="46" spans="1:29" s="176" customFormat="1" x14ac:dyDescent="0.2">
      <c r="J46" s="875"/>
      <c r="K46" s="875"/>
      <c r="L46" s="1657" t="s">
        <v>524</v>
      </c>
      <c r="M46" s="1657"/>
      <c r="N46" s="820">
        <f>'Действия по смягчению'!Q74</f>
        <v>0</v>
      </c>
      <c r="O46" s="875"/>
      <c r="P46" s="875"/>
      <c r="Q46" s="875"/>
      <c r="R46" s="875"/>
      <c r="S46" s="875"/>
      <c r="T46" s="875"/>
      <c r="U46" s="875"/>
      <c r="V46" s="875"/>
      <c r="W46" s="875"/>
      <c r="X46" s="875"/>
      <c r="Y46" s="875"/>
      <c r="Z46" s="875"/>
      <c r="AA46" s="875"/>
      <c r="AB46" s="875"/>
      <c r="AC46" s="875"/>
    </row>
    <row r="47" spans="1:29" s="176" customFormat="1" x14ac:dyDescent="0.2">
      <c r="J47" s="875"/>
      <c r="K47" s="875"/>
      <c r="L47" s="1657" t="s">
        <v>525</v>
      </c>
      <c r="M47" s="1657"/>
      <c r="N47" s="820">
        <f>'Действия по смягчению'!Q81</f>
        <v>0</v>
      </c>
      <c r="O47" s="875"/>
      <c r="P47" s="875"/>
      <c r="Q47" s="875"/>
      <c r="R47" s="875"/>
      <c r="S47" s="875"/>
      <c r="T47" s="875"/>
      <c r="U47" s="875"/>
      <c r="V47" s="875"/>
      <c r="W47" s="875"/>
      <c r="X47" s="875"/>
      <c r="Y47" s="875"/>
      <c r="Z47" s="875"/>
      <c r="AA47" s="875"/>
      <c r="AB47" s="875"/>
      <c r="AC47" s="875"/>
    </row>
    <row r="48" spans="1:29" s="176" customFormat="1" x14ac:dyDescent="0.2">
      <c r="J48" s="875"/>
      <c r="K48" s="875"/>
      <c r="L48" s="1657" t="s">
        <v>482</v>
      </c>
      <c r="M48" s="1657"/>
      <c r="N48" s="820">
        <f>'Действия по смягчению'!Q88</f>
        <v>0</v>
      </c>
      <c r="O48" s="875"/>
      <c r="P48" s="875"/>
      <c r="Q48" s="875"/>
      <c r="R48" s="875"/>
      <c r="S48" s="875"/>
      <c r="T48" s="875"/>
      <c r="U48" s="875"/>
      <c r="V48" s="875"/>
      <c r="W48" s="875"/>
      <c r="X48" s="875"/>
      <c r="Y48" s="875"/>
      <c r="Z48" s="875"/>
      <c r="AA48" s="875"/>
      <c r="AB48" s="875"/>
      <c r="AC48" s="875"/>
    </row>
    <row r="49" spans="1:29" s="176" customFormat="1" x14ac:dyDescent="0.2">
      <c r="J49" s="875"/>
      <c r="K49" s="875"/>
      <c r="L49" s="1657" t="s">
        <v>706</v>
      </c>
      <c r="M49" s="1657"/>
      <c r="N49" s="820">
        <f>'Действия по смягчению'!Q95</f>
        <v>0</v>
      </c>
      <c r="O49" s="875"/>
      <c r="P49" s="875"/>
      <c r="Q49" s="875"/>
      <c r="R49" s="875"/>
      <c r="S49" s="875"/>
      <c r="T49" s="875"/>
      <c r="U49" s="875"/>
      <c r="V49" s="875"/>
      <c r="W49" s="875"/>
      <c r="X49" s="875"/>
      <c r="Y49" s="875"/>
      <c r="Z49" s="875"/>
      <c r="AA49" s="875"/>
      <c r="AB49" s="875"/>
      <c r="AC49" s="875"/>
    </row>
    <row r="50" spans="1:29" s="176" customFormat="1" x14ac:dyDescent="0.2">
      <c r="J50" s="875"/>
      <c r="K50" s="875"/>
      <c r="L50" s="1657" t="s">
        <v>707</v>
      </c>
      <c r="M50" s="1657"/>
      <c r="N50" s="821">
        <f>'Действия по смягчению'!Q102</f>
        <v>0</v>
      </c>
      <c r="O50" s="875"/>
      <c r="P50" s="875"/>
      <c r="Q50" s="875"/>
      <c r="R50" s="875"/>
      <c r="S50" s="875"/>
      <c r="T50" s="875"/>
      <c r="U50" s="875"/>
      <c r="V50" s="875"/>
      <c r="W50" s="875"/>
      <c r="X50" s="875"/>
      <c r="Y50" s="875"/>
      <c r="Z50" s="875"/>
      <c r="AA50" s="875"/>
      <c r="AB50" s="875"/>
      <c r="AC50" s="875"/>
    </row>
    <row r="51" spans="1:29" s="176" customFormat="1" x14ac:dyDescent="0.2">
      <c r="J51" s="875"/>
      <c r="K51" s="875"/>
      <c r="L51" s="1657" t="s">
        <v>450</v>
      </c>
      <c r="M51" s="1657"/>
      <c r="N51" s="821">
        <f>'Действия по смягчению'!Q109</f>
        <v>0</v>
      </c>
      <c r="O51" s="875"/>
      <c r="P51" s="875"/>
      <c r="Q51" s="875"/>
      <c r="R51" s="875"/>
      <c r="S51" s="875"/>
      <c r="T51" s="875"/>
      <c r="U51" s="875"/>
      <c r="V51" s="875"/>
      <c r="W51" s="875"/>
      <c r="X51" s="875"/>
      <c r="Y51" s="875"/>
      <c r="Z51" s="875"/>
      <c r="AA51" s="875"/>
      <c r="AB51" s="875"/>
      <c r="AC51" s="875"/>
    </row>
    <row r="52" spans="1:29" s="176" customFormat="1" x14ac:dyDescent="0.2">
      <c r="B52" s="704"/>
      <c r="J52" s="875"/>
      <c r="K52" s="875"/>
      <c r="L52" s="875"/>
      <c r="M52" s="875"/>
      <c r="N52" s="875"/>
      <c r="O52" s="875"/>
      <c r="P52" s="875"/>
      <c r="Q52" s="875"/>
      <c r="R52" s="875"/>
      <c r="S52" s="875"/>
      <c r="T52" s="875"/>
      <c r="U52" s="875"/>
      <c r="V52" s="875"/>
      <c r="W52" s="875"/>
      <c r="X52" s="875"/>
      <c r="Y52" s="875"/>
      <c r="Z52" s="875"/>
      <c r="AA52" s="875"/>
      <c r="AB52" s="875"/>
      <c r="AC52" s="875"/>
    </row>
    <row r="53" spans="1:29" s="176" customFormat="1" x14ac:dyDescent="0.2">
      <c r="J53" s="875"/>
      <c r="K53" s="875"/>
      <c r="L53" s="875"/>
      <c r="M53" s="875"/>
      <c r="N53" s="875"/>
      <c r="O53" s="875"/>
      <c r="P53" s="875"/>
      <c r="Q53" s="875"/>
      <c r="R53" s="875"/>
      <c r="S53" s="875"/>
      <c r="T53" s="875"/>
      <c r="U53" s="875"/>
      <c r="V53" s="875"/>
      <c r="W53" s="875"/>
      <c r="X53" s="875"/>
      <c r="Y53" s="875"/>
      <c r="Z53" s="875"/>
      <c r="AA53" s="875"/>
      <c r="AB53" s="875"/>
      <c r="AC53" s="875"/>
    </row>
    <row r="54" spans="1:29" s="176" customFormat="1" x14ac:dyDescent="0.2">
      <c r="J54" s="875"/>
      <c r="K54" s="875"/>
      <c r="L54" s="875"/>
      <c r="M54" s="875"/>
      <c r="N54" s="875"/>
      <c r="O54" s="875"/>
      <c r="P54" s="875"/>
      <c r="Q54" s="875"/>
      <c r="R54" s="875"/>
      <c r="S54" s="875"/>
      <c r="T54" s="875"/>
      <c r="U54" s="875"/>
      <c r="V54" s="875"/>
      <c r="W54" s="875"/>
      <c r="X54" s="875"/>
      <c r="Y54" s="875"/>
      <c r="Z54" s="875"/>
      <c r="AA54" s="875"/>
      <c r="AB54" s="875"/>
      <c r="AC54" s="875"/>
    </row>
    <row r="55" spans="1:29" s="176" customFormat="1" x14ac:dyDescent="0.2">
      <c r="J55" s="875"/>
      <c r="K55" s="875"/>
      <c r="L55" s="875"/>
      <c r="M55" s="875"/>
      <c r="N55" s="875"/>
      <c r="O55" s="875"/>
      <c r="P55" s="875"/>
      <c r="Q55" s="875"/>
      <c r="R55" s="875"/>
      <c r="S55" s="875"/>
      <c r="T55" s="875"/>
      <c r="U55" s="875"/>
      <c r="V55" s="875"/>
      <c r="W55" s="875"/>
      <c r="X55" s="875"/>
      <c r="Y55" s="875"/>
      <c r="Z55" s="875"/>
      <c r="AA55" s="875"/>
      <c r="AB55" s="875"/>
      <c r="AC55" s="875"/>
    </row>
    <row r="56" spans="1:29" s="176" customFormat="1" ht="18.75" customHeight="1" x14ac:dyDescent="0.2">
      <c r="J56" s="875"/>
      <c r="K56" s="875"/>
      <c r="L56" s="875"/>
      <c r="M56" s="875"/>
      <c r="N56" s="875"/>
      <c r="O56" s="875"/>
      <c r="P56" s="875"/>
      <c r="Q56" s="875"/>
      <c r="R56" s="875"/>
      <c r="S56" s="875"/>
      <c r="T56" s="875"/>
      <c r="U56" s="875"/>
      <c r="V56" s="875"/>
      <c r="W56" s="875"/>
      <c r="X56" s="875"/>
      <c r="Y56" s="875"/>
      <c r="Z56" s="875"/>
      <c r="AA56" s="875"/>
      <c r="AB56" s="875"/>
      <c r="AC56" s="875"/>
    </row>
    <row r="57" spans="1:29" s="702" customFormat="1" ht="9" customHeight="1" x14ac:dyDescent="0.2">
      <c r="J57" s="886"/>
      <c r="K57" s="886"/>
      <c r="L57" s="886"/>
      <c r="M57" s="886"/>
      <c r="N57" s="886"/>
      <c r="O57" s="886"/>
      <c r="P57" s="886"/>
      <c r="Q57" s="886"/>
      <c r="R57" s="886"/>
      <c r="S57" s="886"/>
      <c r="T57" s="886"/>
      <c r="U57" s="886"/>
      <c r="V57" s="886"/>
      <c r="W57" s="886"/>
      <c r="X57" s="886"/>
      <c r="Y57" s="886"/>
      <c r="Z57" s="886"/>
      <c r="AA57" s="886"/>
      <c r="AB57" s="886"/>
      <c r="AC57" s="886"/>
    </row>
    <row r="58" spans="1:29" s="702" customFormat="1" ht="12.75" x14ac:dyDescent="0.2">
      <c r="A58" s="703" t="s">
        <v>732</v>
      </c>
      <c r="J58" s="886"/>
      <c r="K58" s="886"/>
      <c r="L58" s="886"/>
      <c r="M58" s="886"/>
      <c r="N58" s="890"/>
      <c r="O58" s="886"/>
      <c r="P58" s="886"/>
      <c r="Q58" s="886"/>
      <c r="R58" s="886"/>
      <c r="S58" s="886"/>
      <c r="T58" s="886"/>
      <c r="U58" s="886"/>
      <c r="V58" s="886"/>
      <c r="W58" s="886"/>
      <c r="X58" s="886"/>
      <c r="Y58" s="886"/>
      <c r="Z58" s="886"/>
      <c r="AA58" s="886"/>
      <c r="AB58" s="886"/>
      <c r="AC58" s="886"/>
    </row>
    <row r="59" spans="1:29" s="702" customFormat="1" ht="25.5" x14ac:dyDescent="0.2">
      <c r="A59" s="703"/>
      <c r="D59" s="706" t="s">
        <v>373</v>
      </c>
      <c r="J59" s="886"/>
      <c r="K59" s="891"/>
      <c r="L59" s="886"/>
      <c r="M59" s="886"/>
      <c r="N59" s="886"/>
      <c r="O59" s="886"/>
      <c r="P59" s="886"/>
      <c r="Q59" s="886"/>
      <c r="R59" s="886"/>
      <c r="S59" s="886"/>
      <c r="T59" s="886"/>
      <c r="U59" s="886"/>
      <c r="V59" s="886"/>
      <c r="W59" s="886"/>
      <c r="X59" s="886"/>
      <c r="Y59" s="886"/>
      <c r="Z59" s="886"/>
      <c r="AA59" s="886"/>
      <c r="AB59" s="886"/>
      <c r="AC59" s="886"/>
    </row>
    <row r="60" spans="1:29" s="708" customFormat="1" ht="14.25" customHeight="1" x14ac:dyDescent="0.2">
      <c r="E60" s="707"/>
      <c r="F60" s="702"/>
      <c r="G60" s="702"/>
      <c r="H60" s="702"/>
      <c r="I60" s="702"/>
      <c r="J60" s="886"/>
      <c r="K60" s="892"/>
      <c r="L60" s="1650"/>
      <c r="M60" s="1650"/>
      <c r="N60" s="1650"/>
      <c r="O60" s="1650"/>
      <c r="P60" s="1257" t="s">
        <v>438</v>
      </c>
      <c r="Q60" s="1258" t="s">
        <v>439</v>
      </c>
      <c r="R60" s="893" t="str">
        <f>Стратегия!G17</f>
        <v>[drop -down]</v>
      </c>
      <c r="S60" s="894"/>
      <c r="T60" s="894"/>
      <c r="U60" s="894"/>
      <c r="V60" s="894"/>
      <c r="W60" s="894"/>
      <c r="X60" s="894"/>
      <c r="Y60" s="894"/>
      <c r="Z60" s="894"/>
      <c r="AA60" s="894"/>
      <c r="AB60" s="894"/>
      <c r="AC60" s="894"/>
    </row>
    <row r="61" spans="1:29" s="708" customFormat="1" ht="14.25" customHeight="1" x14ac:dyDescent="0.2">
      <c r="E61" s="702"/>
      <c r="F61" s="702"/>
      <c r="G61" s="702"/>
      <c r="H61" s="702"/>
      <c r="I61" s="702"/>
      <c r="J61" s="886"/>
      <c r="K61" s="895"/>
      <c r="L61" s="1653" t="s">
        <v>1094</v>
      </c>
      <c r="M61" s="1653"/>
      <c r="N61" s="1653"/>
      <c r="O61" s="1653"/>
      <c r="P61" s="896"/>
      <c r="Q61" s="897"/>
      <c r="R61" s="897"/>
      <c r="S61" s="894"/>
      <c r="T61" s="894"/>
      <c r="U61" s="894"/>
      <c r="V61" s="894"/>
      <c r="W61" s="894"/>
      <c r="X61" s="894"/>
      <c r="Y61" s="894"/>
      <c r="Z61" s="894"/>
      <c r="AA61" s="894"/>
      <c r="AB61" s="894"/>
      <c r="AC61" s="894"/>
    </row>
    <row r="62" spans="1:29" s="708" customFormat="1" ht="14.25" customHeight="1" x14ac:dyDescent="0.2">
      <c r="E62" s="707"/>
      <c r="F62" s="702"/>
      <c r="G62" s="702"/>
      <c r="H62" s="702"/>
      <c r="I62" s="702"/>
      <c r="J62" s="886"/>
      <c r="K62" s="895"/>
      <c r="L62" s="1653" t="s">
        <v>1095</v>
      </c>
      <c r="M62" s="1653"/>
      <c r="N62" s="1653"/>
      <c r="O62" s="1653"/>
      <c r="P62" s="896"/>
      <c r="Q62" s="897"/>
      <c r="R62" s="897"/>
      <c r="S62" s="894"/>
      <c r="T62" s="894"/>
      <c r="U62" s="894"/>
      <c r="V62" s="894"/>
      <c r="W62" s="894"/>
      <c r="X62" s="894"/>
      <c r="Y62" s="894"/>
      <c r="Z62" s="894"/>
      <c r="AA62" s="894"/>
      <c r="AB62" s="894"/>
      <c r="AC62" s="894"/>
    </row>
    <row r="63" spans="1:29" s="708" customFormat="1" ht="14.25" customHeight="1" x14ac:dyDescent="0.2">
      <c r="E63" s="702"/>
      <c r="F63" s="702"/>
      <c r="G63" s="702"/>
      <c r="H63" s="702"/>
      <c r="I63" s="702"/>
      <c r="J63" s="886"/>
      <c r="K63" s="895"/>
      <c r="L63" s="1653" t="s">
        <v>1096</v>
      </c>
      <c r="M63" s="1653"/>
      <c r="N63" s="1653"/>
      <c r="O63" s="1653"/>
      <c r="P63" s="834"/>
      <c r="Q63" s="811"/>
      <c r="R63" s="811"/>
      <c r="S63" s="894"/>
      <c r="T63" s="894"/>
      <c r="U63" s="894"/>
      <c r="V63" s="894"/>
      <c r="W63" s="894"/>
      <c r="X63" s="894"/>
      <c r="Y63" s="894"/>
      <c r="Z63" s="894"/>
      <c r="AA63" s="894"/>
      <c r="AB63" s="894"/>
      <c r="AC63" s="894"/>
    </row>
    <row r="64" spans="1:29" s="708" customFormat="1" ht="14.25" customHeight="1" x14ac:dyDescent="0.2">
      <c r="E64" s="707"/>
      <c r="F64" s="702"/>
      <c r="G64" s="702"/>
      <c r="H64" s="702"/>
      <c r="I64" s="702"/>
      <c r="J64" s="886"/>
      <c r="K64" s="895"/>
      <c r="L64" s="1653" t="s">
        <v>733</v>
      </c>
      <c r="M64" s="1653"/>
      <c r="N64" s="1653"/>
      <c r="O64" s="1653"/>
      <c r="P64" s="896">
        <f>'Действия по смягчению'!$X$116</f>
        <v>0</v>
      </c>
      <c r="Q64" s="897">
        <f>'Действия по смягчению'!$AB$116</f>
        <v>0</v>
      </c>
      <c r="R64" s="897">
        <f>'Действия по смягчению'!$AF$116</f>
        <v>0</v>
      </c>
      <c r="S64" s="894"/>
      <c r="T64" s="894"/>
      <c r="U64" s="894"/>
      <c r="V64" s="894"/>
      <c r="W64" s="894"/>
      <c r="X64" s="894"/>
      <c r="Y64" s="894"/>
      <c r="Z64" s="894"/>
      <c r="AA64" s="894"/>
      <c r="AB64" s="894"/>
      <c r="AC64" s="894"/>
    </row>
    <row r="65" spans="1:31" s="708" customFormat="1" ht="14.25" customHeight="1" x14ac:dyDescent="0.2">
      <c r="E65" s="702"/>
      <c r="F65" s="702"/>
      <c r="G65" s="702"/>
      <c r="H65" s="702"/>
      <c r="I65" s="702"/>
      <c r="J65" s="886"/>
      <c r="K65" s="895"/>
      <c r="L65" s="1259" t="s">
        <v>734</v>
      </c>
      <c r="M65" s="1256"/>
      <c r="N65" s="1227"/>
      <c r="O65" s="1227"/>
      <c r="P65" s="784"/>
      <c r="Q65" s="894"/>
      <c r="R65" s="894"/>
      <c r="S65" s="894"/>
      <c r="T65" s="894"/>
      <c r="U65" s="894"/>
      <c r="V65" s="894"/>
      <c r="W65" s="894"/>
      <c r="X65" s="894"/>
      <c r="Y65" s="894"/>
      <c r="Z65" s="894"/>
      <c r="AA65" s="894"/>
      <c r="AB65" s="894"/>
      <c r="AC65" s="894"/>
    </row>
    <row r="66" spans="1:31" s="708" customFormat="1" x14ac:dyDescent="0.2">
      <c r="E66" s="707"/>
      <c r="F66" s="702"/>
      <c r="G66" s="702"/>
      <c r="H66" s="702"/>
      <c r="I66" s="702"/>
      <c r="J66" s="886"/>
      <c r="K66" s="894"/>
      <c r="L66" s="894"/>
      <c r="M66" s="894"/>
      <c r="N66" s="894"/>
      <c r="O66" s="894"/>
      <c r="P66" s="894"/>
      <c r="Q66" s="894"/>
      <c r="R66" s="894"/>
      <c r="S66" s="894"/>
      <c r="T66" s="894"/>
      <c r="U66" s="894"/>
      <c r="V66" s="894"/>
      <c r="W66" s="894"/>
      <c r="X66" s="894"/>
      <c r="Y66" s="894"/>
      <c r="Z66" s="894"/>
      <c r="AA66" s="894"/>
      <c r="AB66" s="894"/>
      <c r="AC66" s="894"/>
    </row>
    <row r="67" spans="1:31" s="708" customFormat="1" x14ac:dyDescent="0.2">
      <c r="E67" s="702"/>
      <c r="F67" s="702"/>
      <c r="G67" s="702"/>
      <c r="H67" s="702"/>
      <c r="I67" s="702"/>
      <c r="J67" s="886"/>
      <c r="K67" s="898"/>
      <c r="L67" s="898"/>
      <c r="M67" s="898"/>
      <c r="N67" s="894"/>
      <c r="O67" s="894"/>
      <c r="P67" s="899"/>
      <c r="Q67" s="894"/>
      <c r="R67" s="894"/>
      <c r="S67" s="894"/>
      <c r="T67" s="894"/>
      <c r="U67" s="894"/>
      <c r="V67" s="894"/>
      <c r="W67" s="894"/>
      <c r="X67" s="894"/>
      <c r="Y67" s="894"/>
      <c r="Z67" s="894"/>
      <c r="AA67" s="894"/>
      <c r="AB67" s="894"/>
      <c r="AC67" s="894"/>
    </row>
    <row r="68" spans="1:31" s="708" customFormat="1" x14ac:dyDescent="0.2">
      <c r="E68" s="702"/>
      <c r="F68" s="702"/>
      <c r="G68" s="702"/>
      <c r="H68" s="702"/>
      <c r="I68" s="702"/>
      <c r="J68" s="886"/>
      <c r="K68" s="894"/>
      <c r="L68" s="894"/>
      <c r="M68" s="894"/>
      <c r="N68" s="894"/>
      <c r="O68" s="894"/>
      <c r="P68" s="894"/>
      <c r="Q68" s="894"/>
      <c r="R68" s="894"/>
      <c r="S68" s="894"/>
      <c r="T68" s="894"/>
      <c r="U68" s="894"/>
      <c r="V68" s="894"/>
      <c r="W68" s="894"/>
      <c r="X68" s="894"/>
      <c r="Y68" s="894"/>
      <c r="Z68" s="894"/>
      <c r="AA68" s="894"/>
      <c r="AB68" s="894"/>
      <c r="AC68" s="894"/>
    </row>
    <row r="69" spans="1:31" s="702" customFormat="1" ht="12.75" x14ac:dyDescent="0.2">
      <c r="A69" s="1651"/>
      <c r="B69" s="1651"/>
      <c r="C69" s="1652"/>
      <c r="D69" s="710"/>
      <c r="J69" s="886"/>
      <c r="K69" s="886"/>
      <c r="L69" s="886"/>
      <c r="M69" s="886"/>
      <c r="N69" s="886"/>
      <c r="O69" s="886"/>
      <c r="P69" s="886"/>
      <c r="Q69" s="886"/>
      <c r="R69" s="886"/>
      <c r="S69" s="886"/>
      <c r="T69" s="886"/>
      <c r="U69" s="886"/>
      <c r="V69" s="886"/>
      <c r="W69" s="886"/>
      <c r="X69" s="886"/>
      <c r="Y69" s="886"/>
      <c r="Z69" s="886"/>
      <c r="AA69" s="886"/>
      <c r="AB69" s="886"/>
      <c r="AC69" s="886"/>
    </row>
    <row r="70" spans="1:31" s="702" customFormat="1" ht="12.75" x14ac:dyDescent="0.2">
      <c r="A70" s="711"/>
      <c r="D70" s="712"/>
      <c r="J70" s="886"/>
      <c r="K70" s="886"/>
      <c r="L70" s="886"/>
      <c r="M70" s="886"/>
      <c r="N70" s="886"/>
      <c r="O70" s="886"/>
      <c r="P70" s="886"/>
      <c r="Q70" s="886"/>
      <c r="R70" s="886"/>
      <c r="S70" s="886"/>
      <c r="T70" s="886"/>
      <c r="U70" s="886"/>
      <c r="V70" s="886"/>
      <c r="W70" s="886"/>
      <c r="X70" s="886"/>
      <c r="Y70" s="886"/>
      <c r="Z70" s="886"/>
      <c r="AA70" s="886"/>
      <c r="AB70" s="886"/>
      <c r="AC70" s="886"/>
    </row>
    <row r="71" spans="1:31" s="702" customFormat="1" ht="12.75" x14ac:dyDescent="0.2">
      <c r="A71" s="711"/>
      <c r="D71" s="712"/>
      <c r="J71" s="886"/>
      <c r="K71" s="886"/>
      <c r="L71" s="886"/>
      <c r="M71" s="886"/>
      <c r="N71" s="886"/>
      <c r="O71" s="886"/>
      <c r="P71" s="886"/>
      <c r="Q71" s="886"/>
      <c r="R71" s="886"/>
      <c r="S71" s="886"/>
      <c r="T71" s="886"/>
      <c r="U71" s="886"/>
      <c r="V71" s="886"/>
      <c r="W71" s="886"/>
      <c r="X71" s="886"/>
      <c r="Y71" s="886"/>
      <c r="Z71" s="886"/>
      <c r="AA71" s="886"/>
      <c r="AB71" s="886"/>
      <c r="AC71" s="886"/>
    </row>
    <row r="72" spans="1:31" s="702" customFormat="1" ht="12.75" x14ac:dyDescent="0.2">
      <c r="A72" s="711"/>
      <c r="D72" s="712"/>
      <c r="J72" s="886"/>
      <c r="K72" s="886"/>
      <c r="L72" s="886"/>
      <c r="M72" s="886"/>
      <c r="N72" s="886"/>
      <c r="O72" s="886"/>
      <c r="P72" s="886"/>
      <c r="Q72" s="886"/>
      <c r="R72" s="886"/>
      <c r="S72" s="886"/>
      <c r="T72" s="886"/>
      <c r="U72" s="886"/>
      <c r="V72" s="886"/>
      <c r="W72" s="886"/>
      <c r="X72" s="886"/>
      <c r="Y72" s="886"/>
      <c r="Z72" s="886"/>
      <c r="AA72" s="886"/>
      <c r="AB72" s="886"/>
      <c r="AC72" s="886"/>
    </row>
    <row r="73" spans="1:31" s="702" customFormat="1" ht="12.75" x14ac:dyDescent="0.2">
      <c r="A73" s="1651"/>
      <c r="B73" s="1651"/>
      <c r="C73" s="1652"/>
      <c r="D73" s="712"/>
      <c r="J73" s="886"/>
      <c r="K73" s="886"/>
      <c r="L73" s="886"/>
      <c r="M73" s="886"/>
      <c r="N73" s="886"/>
      <c r="O73" s="886"/>
      <c r="P73" s="886"/>
      <c r="Q73" s="886"/>
      <c r="R73" s="886"/>
      <c r="S73" s="886"/>
      <c r="T73" s="886"/>
      <c r="U73" s="886"/>
      <c r="V73" s="886"/>
      <c r="W73" s="886"/>
      <c r="X73" s="886"/>
      <c r="Y73" s="886"/>
      <c r="Z73" s="886"/>
      <c r="AA73" s="886"/>
      <c r="AB73" s="886"/>
      <c r="AC73" s="886"/>
    </row>
    <row r="74" spans="1:31" s="702" customFormat="1" ht="9" customHeight="1" x14ac:dyDescent="0.2">
      <c r="D74" s="713"/>
    </row>
    <row r="75" spans="1:31" s="702" customFormat="1" ht="9" customHeight="1" x14ac:dyDescent="0.2">
      <c r="D75" s="713"/>
    </row>
    <row r="76" spans="1:31" s="695" customFormat="1" hidden="1" x14ac:dyDescent="0.2">
      <c r="T76"/>
      <c r="U76"/>
      <c r="V76"/>
      <c r="W76"/>
      <c r="X76"/>
      <c r="Y76"/>
      <c r="Z76"/>
      <c r="AA76"/>
      <c r="AB76"/>
      <c r="AC76"/>
      <c r="AD76"/>
      <c r="AE76"/>
    </row>
    <row r="77" spans="1:31" s="812" customFormat="1" ht="20.100000000000001" customHeight="1" x14ac:dyDescent="0.2">
      <c r="A77" s="696" t="s">
        <v>735</v>
      </c>
      <c r="B77" s="697"/>
      <c r="C77" s="697"/>
      <c r="D77" s="697"/>
      <c r="E77" s="697"/>
      <c r="F77" s="697"/>
      <c r="G77" s="697"/>
      <c r="H77" s="697"/>
      <c r="I77" s="697"/>
      <c r="J77" s="697"/>
      <c r="K77" s="697"/>
      <c r="L77" s="697"/>
      <c r="M77" s="697"/>
      <c r="N77" s="697"/>
      <c r="O77" s="697"/>
      <c r="P77" s="697"/>
      <c r="Q77" s="697"/>
      <c r="R77" s="697"/>
    </row>
    <row r="78" spans="1:31" s="176" customFormat="1" ht="9" customHeight="1" x14ac:dyDescent="0.2">
      <c r="K78" s="875"/>
      <c r="L78" s="875"/>
      <c r="M78" s="875"/>
      <c r="N78" s="875"/>
      <c r="O78" s="875"/>
      <c r="P78" s="875"/>
      <c r="Q78" s="875"/>
      <c r="R78" s="875"/>
      <c r="S78" s="875"/>
      <c r="T78" s="875"/>
      <c r="U78" s="875"/>
      <c r="V78" s="875"/>
      <c r="W78" s="875"/>
      <c r="X78" s="875"/>
      <c r="Y78" s="875"/>
      <c r="Z78" s="875"/>
      <c r="AA78" s="875"/>
      <c r="AB78" s="875"/>
    </row>
    <row r="79" spans="1:31" s="176" customFormat="1" ht="15.75" x14ac:dyDescent="0.2">
      <c r="A79" s="94" t="s">
        <v>736</v>
      </c>
      <c r="K79" s="875"/>
      <c r="L79" s="1260" t="s">
        <v>1097</v>
      </c>
      <c r="M79" s="875"/>
      <c r="N79" s="875"/>
      <c r="O79" s="875"/>
      <c r="P79" s="875"/>
      <c r="Q79" s="875"/>
      <c r="R79" s="875"/>
      <c r="S79" s="875"/>
      <c r="T79" s="875"/>
      <c r="U79" s="875"/>
      <c r="V79" s="875"/>
      <c r="W79" s="875"/>
      <c r="X79" s="875"/>
      <c r="Y79" s="875"/>
      <c r="Z79" s="875"/>
      <c r="AA79" s="875"/>
      <c r="AB79" s="875"/>
    </row>
    <row r="80" spans="1:31" s="176" customFormat="1" ht="15" customHeight="1" x14ac:dyDescent="0.2">
      <c r="K80" s="875"/>
      <c r="L80" s="1261" t="s">
        <v>737</v>
      </c>
      <c r="M80" s="1261" t="s">
        <v>738</v>
      </c>
      <c r="N80" s="875"/>
      <c r="O80" s="875"/>
      <c r="P80" s="875"/>
      <c r="Q80" s="875"/>
      <c r="R80" s="875"/>
      <c r="S80" s="875"/>
      <c r="T80" s="875"/>
      <c r="U80" s="875"/>
      <c r="V80" s="875"/>
      <c r="W80" s="875"/>
      <c r="X80" s="875"/>
      <c r="Y80" s="875"/>
      <c r="Z80" s="875"/>
      <c r="AA80" s="875"/>
      <c r="AB80" s="875"/>
    </row>
    <row r="81" spans="2:28" s="176" customFormat="1" x14ac:dyDescent="0.2">
      <c r="K81" s="875"/>
      <c r="L81" s="902" t="str">
        <f>БКВ!D8</f>
        <v>[drop-down]</v>
      </c>
      <c r="M81" s="902" t="e">
        <f>БКВ!S134/БКВ!D11</f>
        <v>#DIV/0!</v>
      </c>
      <c r="N81" s="875"/>
      <c r="O81" s="875"/>
      <c r="P81" s="875"/>
      <c r="Q81" s="875"/>
      <c r="R81" s="875"/>
      <c r="S81" s="875"/>
      <c r="T81" s="875"/>
      <c r="U81" s="875"/>
      <c r="V81" s="875"/>
      <c r="W81" s="875"/>
      <c r="X81" s="875"/>
      <c r="Y81" s="875"/>
      <c r="Z81" s="875"/>
      <c r="AA81" s="875"/>
      <c r="AB81" s="875"/>
    </row>
    <row r="82" spans="2:28" s="176" customFormat="1" x14ac:dyDescent="0.2">
      <c r="K82" s="875"/>
      <c r="L82" s="902" t="str">
        <f>МКВ1!D9</f>
        <v>[drop-down]</v>
      </c>
      <c r="M82" s="902" t="e">
        <f>МКВ1!S136/МКВ1!D12</f>
        <v>#DIV/0!</v>
      </c>
      <c r="N82" s="875"/>
      <c r="O82" s="875"/>
      <c r="P82" s="875"/>
      <c r="Q82" s="875"/>
      <c r="R82" s="875"/>
      <c r="S82" s="875"/>
      <c r="T82" s="875"/>
      <c r="U82" s="875"/>
      <c r="V82" s="875"/>
      <c r="W82" s="875"/>
      <c r="X82" s="875"/>
      <c r="Y82" s="875"/>
      <c r="Z82" s="875"/>
      <c r="AA82" s="875"/>
      <c r="AB82" s="875"/>
    </row>
    <row r="83" spans="2:28" s="176" customFormat="1" x14ac:dyDescent="0.2">
      <c r="K83" s="875"/>
      <c r="L83" s="902" t="str">
        <f>МКВ2!D9</f>
        <v>[drop-down]</v>
      </c>
      <c r="M83" s="902" t="e">
        <f>МКВ2!S136/МКВ2!D12</f>
        <v>#DIV/0!</v>
      </c>
      <c r="N83" s="875"/>
      <c r="O83" s="875"/>
      <c r="P83" s="875"/>
      <c r="Q83" s="875"/>
      <c r="R83" s="875"/>
      <c r="S83" s="875"/>
      <c r="T83" s="875"/>
      <c r="U83" s="875"/>
      <c r="V83" s="875"/>
      <c r="W83" s="875"/>
      <c r="X83" s="875"/>
      <c r="Y83" s="875"/>
      <c r="Z83" s="875"/>
      <c r="AA83" s="875"/>
      <c r="AB83" s="875"/>
    </row>
    <row r="84" spans="2:28" s="176" customFormat="1" x14ac:dyDescent="0.2">
      <c r="K84" s="875"/>
      <c r="L84" s="902"/>
      <c r="M84" s="902"/>
      <c r="N84" s="875"/>
      <c r="O84" s="875"/>
      <c r="P84" s="875"/>
      <c r="Q84" s="875"/>
      <c r="R84" s="875"/>
      <c r="S84" s="875"/>
      <c r="T84" s="875"/>
      <c r="U84" s="875"/>
      <c r="V84" s="875"/>
      <c r="W84" s="875"/>
      <c r="X84" s="875"/>
      <c r="Y84" s="875"/>
      <c r="Z84" s="875"/>
      <c r="AA84" s="875"/>
      <c r="AB84" s="875"/>
    </row>
    <row r="85" spans="2:28" s="176" customFormat="1" x14ac:dyDescent="0.2">
      <c r="K85" s="875"/>
      <c r="L85" s="903"/>
      <c r="M85" s="903"/>
      <c r="N85" s="875"/>
      <c r="O85" s="875"/>
      <c r="P85" s="875"/>
      <c r="Q85" s="875"/>
      <c r="R85" s="875"/>
      <c r="S85" s="875"/>
      <c r="T85" s="875"/>
      <c r="U85" s="875"/>
      <c r="V85" s="875"/>
      <c r="W85" s="875"/>
      <c r="X85" s="875"/>
      <c r="Y85" s="875"/>
      <c r="Z85" s="875"/>
      <c r="AA85" s="875"/>
      <c r="AB85" s="875"/>
    </row>
    <row r="86" spans="2:28" s="176" customFormat="1" x14ac:dyDescent="0.2">
      <c r="K86" s="875"/>
      <c r="L86" s="903"/>
      <c r="M86" s="903"/>
      <c r="N86" s="875"/>
      <c r="O86" s="875"/>
      <c r="P86" s="875"/>
      <c r="Q86" s="875"/>
      <c r="R86" s="875"/>
      <c r="S86" s="875"/>
      <c r="T86" s="875"/>
      <c r="U86" s="875"/>
      <c r="V86" s="875"/>
      <c r="W86" s="875"/>
      <c r="X86" s="875"/>
      <c r="Y86" s="875"/>
      <c r="Z86" s="875"/>
      <c r="AA86" s="875"/>
      <c r="AB86" s="875"/>
    </row>
    <row r="87" spans="2:28" s="176" customFormat="1" x14ac:dyDescent="0.2">
      <c r="K87" s="875"/>
      <c r="L87" s="1262" t="s">
        <v>737</v>
      </c>
      <c r="M87" s="1262" t="s">
        <v>686</v>
      </c>
      <c r="N87" s="875"/>
      <c r="O87" s="875"/>
      <c r="P87" s="875"/>
      <c r="Q87" s="875"/>
      <c r="R87" s="875"/>
      <c r="S87" s="875"/>
      <c r="T87" s="875"/>
      <c r="U87" s="875"/>
      <c r="V87" s="875"/>
      <c r="W87" s="875"/>
      <c r="X87" s="875"/>
      <c r="Y87" s="875"/>
      <c r="Z87" s="875"/>
      <c r="AA87" s="875"/>
      <c r="AB87" s="875"/>
    </row>
    <row r="88" spans="2:28" s="176" customFormat="1" x14ac:dyDescent="0.2">
      <c r="K88" s="875"/>
      <c r="L88" s="902" t="str">
        <f>БКВ!D8</f>
        <v>[drop-down]</v>
      </c>
      <c r="M88" s="904" t="e">
        <f>БКВ!S48/БКВ!D11</f>
        <v>#DIV/0!</v>
      </c>
      <c r="N88" s="875"/>
      <c r="O88" s="875"/>
      <c r="P88" s="875"/>
      <c r="Q88" s="875"/>
      <c r="R88" s="875"/>
      <c r="S88" s="875"/>
      <c r="T88" s="875"/>
      <c r="U88" s="875"/>
      <c r="V88" s="875"/>
      <c r="W88" s="875"/>
      <c r="X88" s="875"/>
      <c r="Y88" s="875"/>
      <c r="Z88" s="875"/>
      <c r="AA88" s="875"/>
      <c r="AB88" s="875"/>
    </row>
    <row r="89" spans="2:28" s="176" customFormat="1" x14ac:dyDescent="0.2">
      <c r="K89" s="875"/>
      <c r="L89" s="902" t="str">
        <f>МКВ1!D9</f>
        <v>[drop-down]</v>
      </c>
      <c r="M89" s="904" t="e">
        <f>МКВ1!S49/МКВ1!D12</f>
        <v>#DIV/0!</v>
      </c>
      <c r="N89" s="875"/>
      <c r="O89" s="875"/>
      <c r="P89" s="875"/>
      <c r="Q89" s="875"/>
      <c r="R89" s="875"/>
      <c r="S89" s="875"/>
      <c r="T89" s="875"/>
      <c r="U89" s="875"/>
      <c r="V89" s="875"/>
      <c r="W89" s="875"/>
      <c r="X89" s="875"/>
      <c r="Y89" s="875"/>
      <c r="Z89" s="875"/>
      <c r="AA89" s="875"/>
      <c r="AB89" s="875"/>
    </row>
    <row r="90" spans="2:28" s="176" customFormat="1" x14ac:dyDescent="0.2">
      <c r="K90" s="875"/>
      <c r="L90" s="902" t="str">
        <f>МКВ2!D9</f>
        <v>[drop-down]</v>
      </c>
      <c r="M90" s="902" t="e">
        <f>МКВ2!S49/МКВ2!D12</f>
        <v>#DIV/0!</v>
      </c>
      <c r="N90" s="875"/>
      <c r="O90" s="875"/>
      <c r="P90" s="875"/>
      <c r="Q90" s="875"/>
      <c r="R90" s="875"/>
      <c r="S90" s="875"/>
      <c r="T90" s="875"/>
      <c r="U90" s="875"/>
      <c r="V90" s="875"/>
      <c r="W90" s="875"/>
      <c r="X90" s="875"/>
      <c r="Y90" s="875"/>
      <c r="Z90" s="875"/>
      <c r="AA90" s="875"/>
      <c r="AB90" s="875"/>
    </row>
    <row r="91" spans="2:28" s="176" customFormat="1" x14ac:dyDescent="0.2">
      <c r="K91" s="875"/>
      <c r="L91" s="902"/>
      <c r="M91" s="902"/>
      <c r="N91" s="875"/>
      <c r="O91" s="875"/>
      <c r="P91" s="875"/>
      <c r="Q91" s="875"/>
      <c r="R91" s="875"/>
      <c r="S91" s="875"/>
      <c r="T91" s="875"/>
      <c r="U91" s="875"/>
      <c r="V91" s="875"/>
      <c r="W91" s="875"/>
      <c r="X91" s="875"/>
      <c r="Y91" s="875"/>
      <c r="Z91" s="875"/>
      <c r="AA91" s="875"/>
      <c r="AB91" s="875"/>
    </row>
    <row r="92" spans="2:28" s="176" customFormat="1" x14ac:dyDescent="0.2">
      <c r="K92" s="875"/>
      <c r="L92" s="875"/>
      <c r="M92" s="875"/>
      <c r="N92" s="875"/>
      <c r="O92" s="875"/>
      <c r="P92" s="875"/>
      <c r="Q92" s="875"/>
      <c r="R92" s="875"/>
      <c r="S92" s="875"/>
      <c r="T92" s="875"/>
      <c r="U92" s="875"/>
      <c r="V92" s="875"/>
      <c r="W92" s="875"/>
      <c r="X92" s="875"/>
      <c r="Y92" s="875"/>
      <c r="Z92" s="875"/>
      <c r="AA92" s="875"/>
      <c r="AB92" s="875"/>
    </row>
    <row r="93" spans="2:28" s="176" customFormat="1" x14ac:dyDescent="0.2">
      <c r="K93" s="875"/>
      <c r="L93" s="875"/>
      <c r="M93" s="875"/>
      <c r="N93" s="875"/>
      <c r="O93" s="875"/>
      <c r="P93" s="875"/>
      <c r="Q93" s="875"/>
      <c r="R93" s="875"/>
      <c r="S93" s="875"/>
      <c r="T93" s="875"/>
      <c r="U93" s="875"/>
      <c r="V93" s="875"/>
      <c r="W93" s="875"/>
      <c r="X93" s="875"/>
      <c r="Y93" s="875"/>
      <c r="Z93" s="875"/>
      <c r="AA93" s="875"/>
      <c r="AB93" s="875"/>
    </row>
    <row r="94" spans="2:28" s="176" customFormat="1" x14ac:dyDescent="0.2">
      <c r="K94" s="875"/>
      <c r="L94" s="875"/>
      <c r="M94" s="875"/>
      <c r="N94" s="875"/>
      <c r="O94" s="875"/>
      <c r="P94" s="875"/>
      <c r="Q94" s="875"/>
      <c r="R94" s="875"/>
      <c r="S94" s="875"/>
      <c r="T94" s="875"/>
      <c r="U94" s="875"/>
      <c r="V94" s="875"/>
      <c r="W94" s="875"/>
      <c r="X94" s="875"/>
      <c r="Y94" s="875"/>
      <c r="Z94" s="875"/>
      <c r="AA94" s="875"/>
      <c r="AB94" s="875"/>
    </row>
    <row r="95" spans="2:28" s="176" customFormat="1" ht="14.25" customHeight="1" x14ac:dyDescent="0.2">
      <c r="K95" s="875"/>
      <c r="L95" s="875"/>
      <c r="M95" s="875"/>
      <c r="N95" s="875"/>
      <c r="O95" s="875"/>
      <c r="P95" s="875"/>
      <c r="Q95" s="875"/>
      <c r="R95" s="875"/>
      <c r="S95" s="875"/>
      <c r="T95" s="875"/>
      <c r="U95" s="875"/>
      <c r="V95" s="875"/>
      <c r="W95" s="875"/>
      <c r="X95" s="875"/>
      <c r="Y95" s="875"/>
      <c r="Z95" s="875"/>
      <c r="AA95" s="875"/>
      <c r="AB95" s="875"/>
    </row>
    <row r="96" spans="2:28" s="176" customFormat="1" ht="14.25" customHeight="1" x14ac:dyDescent="0.2">
      <c r="B96" s="715"/>
      <c r="C96" s="715"/>
      <c r="K96" s="875"/>
      <c r="L96" s="875"/>
      <c r="M96" s="875"/>
      <c r="N96" s="875"/>
      <c r="O96" s="875"/>
      <c r="P96" s="875"/>
      <c r="Q96" s="875"/>
      <c r="R96" s="875"/>
      <c r="S96" s="875"/>
      <c r="T96" s="875"/>
      <c r="U96" s="875"/>
      <c r="V96" s="875"/>
      <c r="W96" s="875"/>
      <c r="X96" s="875"/>
      <c r="Y96" s="875"/>
      <c r="Z96" s="875"/>
      <c r="AA96" s="875"/>
      <c r="AB96" s="875"/>
    </row>
    <row r="97" spans="1:28" s="173" customFormat="1" ht="9" customHeight="1" x14ac:dyDescent="0.2">
      <c r="B97" s="183"/>
      <c r="C97" s="183"/>
      <c r="K97" s="723"/>
      <c r="L97" s="723"/>
      <c r="M97" s="723"/>
      <c r="N97" s="723"/>
      <c r="O97" s="723"/>
      <c r="P97" s="723"/>
      <c r="Q97" s="723"/>
      <c r="R97" s="723"/>
      <c r="S97" s="723"/>
      <c r="T97" s="723"/>
      <c r="U97" s="723"/>
      <c r="V97" s="723"/>
      <c r="W97" s="723"/>
      <c r="X97" s="723"/>
      <c r="Y97" s="723"/>
      <c r="Z97" s="723"/>
      <c r="AA97" s="723"/>
      <c r="AB97" s="723"/>
    </row>
    <row r="98" spans="1:28" s="703" customFormat="1" ht="12.75" x14ac:dyDescent="0.2">
      <c r="A98" s="703" t="s">
        <v>739</v>
      </c>
      <c r="B98" s="716"/>
      <c r="C98" s="716"/>
      <c r="I98" s="702"/>
      <c r="K98" s="890"/>
      <c r="L98" s="905"/>
      <c r="M98" s="905"/>
      <c r="N98" s="905"/>
      <c r="O98" s="905"/>
      <c r="P98" s="905"/>
      <c r="Q98" s="905"/>
      <c r="R98" s="905"/>
      <c r="S98" s="905"/>
      <c r="T98" s="905"/>
      <c r="U98" s="905"/>
      <c r="V98" s="905"/>
      <c r="W98" s="905"/>
      <c r="X98" s="905"/>
      <c r="Y98" s="905"/>
      <c r="Z98" s="905"/>
      <c r="AA98" s="905"/>
      <c r="AB98" s="905"/>
    </row>
    <row r="99" spans="1:28" s="173" customFormat="1" x14ac:dyDescent="0.2">
      <c r="B99" s="183"/>
      <c r="C99" s="183"/>
      <c r="K99" s="723"/>
      <c r="L99" s="723"/>
      <c r="M99" s="723"/>
      <c r="N99" s="723"/>
      <c r="O99" s="723"/>
      <c r="P99" s="723"/>
      <c r="Q99" s="723"/>
      <c r="R99" s="723"/>
      <c r="S99" s="723"/>
      <c r="T99" s="723"/>
      <c r="U99" s="723"/>
      <c r="V99" s="723"/>
      <c r="W99" s="723"/>
      <c r="X99" s="723"/>
      <c r="Y99" s="723"/>
      <c r="Z99" s="723"/>
      <c r="AA99" s="723"/>
      <c r="AB99" s="723"/>
    </row>
    <row r="100" spans="1:28" s="173" customFormat="1" ht="89.25" x14ac:dyDescent="0.2">
      <c r="K100" s="723"/>
      <c r="L100" s="1263" t="s">
        <v>743</v>
      </c>
      <c r="M100" s="1264" t="s">
        <v>759</v>
      </c>
      <c r="N100" s="1265" t="s">
        <v>758</v>
      </c>
      <c r="O100" s="1265" t="s">
        <v>740</v>
      </c>
      <c r="P100" s="1265" t="s">
        <v>741</v>
      </c>
      <c r="Q100" s="1265" t="s">
        <v>742</v>
      </c>
      <c r="R100" s="891"/>
      <c r="S100" s="906"/>
      <c r="T100" s="907"/>
      <c r="U100" s="908"/>
      <c r="V100" s="909"/>
      <c r="W100" s="908"/>
      <c r="X100" s="723"/>
      <c r="Y100" s="723"/>
      <c r="Z100" s="723"/>
      <c r="AA100" s="723"/>
      <c r="AB100" s="723"/>
    </row>
    <row r="101" spans="1:28" s="173" customFormat="1" x14ac:dyDescent="0.2">
      <c r="K101" s="723"/>
      <c r="L101" s="902" t="str">
        <f>БКВ!D8</f>
        <v>[drop-down]</v>
      </c>
      <c r="M101" s="902">
        <f>БКВ!C98</f>
        <v>0</v>
      </c>
      <c r="N101" s="902" t="e">
        <f>((БКВ!D48-БКВ!D59-БКВ!D68-БКВ!D77-БКВ!E77)*$M101+(БКВ!D59*БКВ!E59)+(БКВ!F68+БКВ!P77+БКВ!Q77))/БКВ!D48</f>
        <v>#DIV/0!</v>
      </c>
      <c r="O101" s="902" t="s">
        <v>339</v>
      </c>
      <c r="P101" s="910" t="e">
        <f>($N101*БКВ!$D$48)+SUM(БКВ!$E$134:$R$134)</f>
        <v>#DIV/0!</v>
      </c>
      <c r="Q101" s="910" t="e">
        <f>($N101*БКВ!$D$48)+SUM(БКВ!$E$134:$R$134)</f>
        <v>#DIV/0!</v>
      </c>
      <c r="R101" s="911"/>
      <c r="S101" s="912"/>
      <c r="T101" s="891"/>
      <c r="U101" s="912"/>
      <c r="V101" s="891"/>
      <c r="W101" s="912"/>
      <c r="X101" s="723"/>
      <c r="Y101" s="723"/>
      <c r="Z101" s="723"/>
      <c r="AA101" s="723"/>
      <c r="AB101" s="723"/>
    </row>
    <row r="102" spans="1:28" s="173" customFormat="1" x14ac:dyDescent="0.2">
      <c r="K102" s="723"/>
      <c r="L102" s="902" t="str">
        <f>МКВ1!D9</f>
        <v>[drop-down]</v>
      </c>
      <c r="M102" s="902">
        <f>МКВ1!C100</f>
        <v>0</v>
      </c>
      <c r="N102" s="902" t="e">
        <f>((МКВ1!$D$49-МКВ1!$D$60-МКВ1!$D$69-МКВ1!$D$78-МКВ1!$E$78)*$M101+(МКВ1!$D$60*МКВ1!$E$60)+(МКВ1!$F$69+МКВ1!$P$78+МКВ1!$Q$78))/МКВ1!$D$49</f>
        <v>#DIV/0!</v>
      </c>
      <c r="O102" s="902" t="e">
        <f>((МКВ1!$D$49-МКВ1!$D$60-МКВ1!$D$69-МКВ1!$D$78-МКВ1!$E$78)*M102+(МКВ1!$D$60*МКВ1!$E$60)+(МКВ1!$F$69+МКВ1!$P$78+МКВ1!$Q$78))/МКВ1!$D$49</f>
        <v>#DIV/0!</v>
      </c>
      <c r="P102" s="910" t="e">
        <f>($N102*МКВ1!$D$49)+SUM(МКВ1!$E$136:$R$136)</f>
        <v>#DIV/0!</v>
      </c>
      <c r="Q102" s="910" t="e">
        <f>(O102*МКВ1!$D$49)+SUM(МКВ1!$E$136:$R$136)</f>
        <v>#DIV/0!</v>
      </c>
      <c r="R102" s="913"/>
      <c r="S102" s="914"/>
      <c r="T102" s="915"/>
      <c r="U102" s="916"/>
      <c r="V102" s="915"/>
      <c r="W102" s="917"/>
      <c r="X102" s="723"/>
      <c r="Y102" s="723"/>
      <c r="Z102" s="723"/>
      <c r="AA102" s="723"/>
      <c r="AB102" s="723"/>
    </row>
    <row r="103" spans="1:28" s="173" customFormat="1" x14ac:dyDescent="0.2">
      <c r="K103" s="723"/>
      <c r="L103" s="902" t="str">
        <f>МКВ2!D9</f>
        <v>[drop-down]</v>
      </c>
      <c r="M103" s="902">
        <f>МКВ2!C100</f>
        <v>0</v>
      </c>
      <c r="N103" s="902" t="e">
        <f>((МКВ2!$D$49-МКВ2!$D$60-МКВ2!$D$69-МКВ2!$D$78-МКВ2!$E$78)*M101+(МКВ2!$D$60*МКВ2!$E$60)+(МКВ2!$F$69+МКВ2!$P$78+МКВ2!$Q$78))/МКВ2!$D$49</f>
        <v>#DIV/0!</v>
      </c>
      <c r="O103" s="902" t="e">
        <f>((МКВ2!$D$49-МКВ2!$D$60-МКВ2!$D$69-МКВ2!$D$78-МКВ2!$E$78)*M103+(МКВ2!$D$60*МКВ2!$E$60)+(МКВ2!$F$69+МКВ2!$P$78+МКВ2!$Q$78))/МКВ2!$D$49</f>
        <v>#DIV/0!</v>
      </c>
      <c r="P103" s="910" t="e">
        <f>($N103*МКВ2!$D$49)+SUM(МКВ2!$E$136:$R$136)</f>
        <v>#DIV/0!</v>
      </c>
      <c r="Q103" s="910" t="e">
        <f>(O103*МКВ2!$D$49)+SUM(МКВ2!$E$136:$R$136)</f>
        <v>#DIV/0!</v>
      </c>
      <c r="R103" s="913"/>
      <c r="S103" s="915"/>
      <c r="T103" s="915"/>
      <c r="U103" s="915"/>
      <c r="V103" s="915"/>
      <c r="W103" s="915"/>
      <c r="X103" s="723"/>
      <c r="Y103" s="723"/>
      <c r="Z103" s="723"/>
      <c r="AA103" s="723"/>
      <c r="AB103" s="723"/>
    </row>
    <row r="104" spans="1:28" s="173" customFormat="1" x14ac:dyDescent="0.2">
      <c r="K104" s="723"/>
      <c r="L104" s="902"/>
      <c r="M104" s="902"/>
      <c r="N104" s="902"/>
      <c r="O104" s="902"/>
      <c r="P104" s="902"/>
      <c r="Q104" s="902"/>
      <c r="R104" s="913"/>
      <c r="S104" s="918"/>
      <c r="T104" s="915"/>
      <c r="U104" s="916"/>
      <c r="V104" s="915"/>
      <c r="W104" s="919"/>
      <c r="X104" s="723"/>
      <c r="Y104" s="723"/>
      <c r="Z104" s="723"/>
      <c r="AA104" s="723"/>
      <c r="AB104" s="723"/>
    </row>
    <row r="105" spans="1:28" s="173" customFormat="1" x14ac:dyDescent="0.2">
      <c r="K105" s="920"/>
      <c r="L105" s="920"/>
      <c r="M105" s="920"/>
      <c r="N105" s="920"/>
      <c r="O105" s="723"/>
      <c r="P105" s="920"/>
      <c r="Q105" s="723"/>
      <c r="R105" s="891"/>
      <c r="S105" s="917"/>
      <c r="T105" s="915"/>
      <c r="U105" s="917"/>
      <c r="V105" s="915"/>
      <c r="W105" s="917"/>
      <c r="X105" s="723"/>
      <c r="Y105" s="723"/>
      <c r="Z105" s="723"/>
      <c r="AA105" s="723"/>
      <c r="AB105" s="723"/>
    </row>
    <row r="106" spans="1:28" s="173" customFormat="1" x14ac:dyDescent="0.2">
      <c r="K106" s="723"/>
      <c r="L106" s="723"/>
      <c r="M106" s="723"/>
      <c r="N106" s="723"/>
      <c r="O106" s="723"/>
      <c r="P106" s="723"/>
      <c r="Q106" s="723"/>
      <c r="R106" s="913"/>
      <c r="S106" s="917"/>
      <c r="T106" s="915"/>
      <c r="U106" s="916"/>
      <c r="V106" s="915"/>
      <c r="W106" s="919"/>
      <c r="X106" s="723"/>
      <c r="Y106" s="723"/>
      <c r="Z106" s="723"/>
      <c r="AA106" s="723"/>
      <c r="AB106" s="723"/>
    </row>
    <row r="107" spans="1:28" s="173" customFormat="1" x14ac:dyDescent="0.2">
      <c r="K107" s="723"/>
      <c r="L107" s="723"/>
      <c r="M107" s="723"/>
      <c r="N107" s="723"/>
      <c r="O107" s="723"/>
      <c r="P107" s="723"/>
      <c r="Q107" s="723"/>
      <c r="R107" s="891"/>
      <c r="S107" s="709"/>
      <c r="T107" s="915"/>
      <c r="U107" s="709"/>
      <c r="V107" s="915"/>
      <c r="W107" s="709"/>
      <c r="X107" s="723"/>
      <c r="Y107" s="723"/>
      <c r="Z107" s="723"/>
      <c r="AA107" s="723"/>
      <c r="AB107" s="723"/>
    </row>
    <row r="108" spans="1:28" s="173" customFormat="1" x14ac:dyDescent="0.2">
      <c r="K108" s="723"/>
      <c r="L108" s="723"/>
      <c r="M108" s="723"/>
      <c r="N108" s="723"/>
      <c r="O108" s="723"/>
      <c r="P108" s="723"/>
      <c r="Q108" s="723"/>
      <c r="R108" s="913"/>
      <c r="S108" s="917"/>
      <c r="T108" s="915"/>
      <c r="U108" s="916"/>
      <c r="V108" s="915"/>
      <c r="W108" s="919"/>
      <c r="X108" s="723"/>
      <c r="Y108" s="723"/>
      <c r="Z108" s="723"/>
      <c r="AA108" s="723"/>
      <c r="AB108" s="723"/>
    </row>
    <row r="109" spans="1:28" s="173" customFormat="1" x14ac:dyDescent="0.2">
      <c r="K109" s="723"/>
      <c r="L109" s="723"/>
      <c r="M109" s="723"/>
      <c r="N109" s="723"/>
      <c r="O109" s="723"/>
      <c r="P109" s="723"/>
      <c r="Q109" s="723"/>
      <c r="R109" s="913"/>
      <c r="S109" s="921"/>
      <c r="T109" s="921"/>
      <c r="U109" s="921"/>
      <c r="V109" s="921"/>
      <c r="W109" s="915"/>
      <c r="X109" s="723"/>
      <c r="Y109" s="723"/>
      <c r="Z109" s="723"/>
      <c r="AA109" s="723"/>
      <c r="AB109" s="723"/>
    </row>
    <row r="110" spans="1:28" s="173" customFormat="1" x14ac:dyDescent="0.2">
      <c r="K110" s="723"/>
      <c r="L110" s="723"/>
      <c r="M110" s="723"/>
      <c r="N110" s="723"/>
      <c r="O110" s="723"/>
      <c r="P110" s="723"/>
      <c r="Q110" s="723"/>
      <c r="R110" s="922"/>
      <c r="S110" s="923"/>
      <c r="T110" s="921"/>
      <c r="U110" s="919"/>
      <c r="V110" s="921"/>
      <c r="W110" s="915"/>
      <c r="X110" s="723"/>
      <c r="Y110" s="723"/>
      <c r="Z110" s="723"/>
      <c r="AA110" s="723"/>
      <c r="AB110" s="723"/>
    </row>
    <row r="111" spans="1:28" s="173" customFormat="1" x14ac:dyDescent="0.2">
      <c r="I111" s="702"/>
      <c r="K111" s="886"/>
      <c r="L111" s="886"/>
      <c r="M111" s="886"/>
      <c r="N111" s="886"/>
      <c r="O111" s="723"/>
      <c r="P111" s="886"/>
      <c r="Q111" s="886"/>
      <c r="R111" s="891"/>
      <c r="S111" s="891"/>
      <c r="T111" s="911"/>
      <c r="U111" s="911"/>
      <c r="V111" s="911"/>
      <c r="W111" s="911"/>
      <c r="X111" s="723"/>
      <c r="Y111" s="723"/>
      <c r="Z111" s="723"/>
      <c r="AA111" s="723"/>
      <c r="AB111" s="723"/>
    </row>
    <row r="112" spans="1:28" s="173" customFormat="1" x14ac:dyDescent="0.2">
      <c r="B112" s="183"/>
      <c r="C112" s="183"/>
      <c r="K112" s="723"/>
      <c r="L112" s="723"/>
      <c r="M112" s="723"/>
      <c r="N112" s="723"/>
      <c r="O112" s="723"/>
      <c r="P112" s="723"/>
      <c r="Q112" s="723"/>
      <c r="R112" s="911"/>
      <c r="S112" s="911"/>
      <c r="T112" s="911"/>
      <c r="U112" s="911"/>
      <c r="V112" s="911"/>
      <c r="W112" s="911"/>
      <c r="X112" s="723"/>
      <c r="Y112" s="723"/>
      <c r="Z112" s="723"/>
      <c r="AA112" s="723"/>
      <c r="AB112" s="723"/>
    </row>
    <row r="113" spans="1:28" s="838" customFormat="1" ht="25.5" customHeight="1" x14ac:dyDescent="0.2">
      <c r="A113" s="1654" t="s">
        <v>744</v>
      </c>
      <c r="B113" s="1654"/>
      <c r="C113" s="1654"/>
      <c r="D113" s="1654"/>
      <c r="E113" s="1654"/>
      <c r="F113" s="1654"/>
      <c r="G113" s="1654"/>
      <c r="H113" s="1654"/>
      <c r="I113" s="837"/>
      <c r="K113" s="924"/>
      <c r="L113" s="924"/>
      <c r="M113" s="924"/>
      <c r="N113" s="924"/>
      <c r="O113" s="924"/>
      <c r="P113" s="924"/>
      <c r="Q113" s="924"/>
      <c r="R113" s="924"/>
      <c r="S113" s="924"/>
      <c r="T113" s="924"/>
      <c r="U113" s="924"/>
      <c r="V113" s="924"/>
      <c r="W113" s="924"/>
      <c r="X113" s="924"/>
      <c r="Y113" s="924"/>
      <c r="Z113" s="924"/>
      <c r="AA113" s="924"/>
      <c r="AB113" s="924"/>
    </row>
    <row r="114" spans="1:28" s="838" customFormat="1" ht="12.75" customHeight="1" x14ac:dyDescent="0.2">
      <c r="A114" s="839"/>
      <c r="B114" s="839"/>
      <c r="C114" s="839"/>
      <c r="D114" s="839"/>
      <c r="E114" s="839"/>
      <c r="F114" s="839"/>
      <c r="G114" s="839"/>
      <c r="H114" s="839"/>
      <c r="I114" s="837"/>
    </row>
    <row r="115" spans="1:28" s="176" customFormat="1" ht="9" customHeight="1" x14ac:dyDescent="0.2"/>
    <row r="116" spans="1:28" s="176" customFormat="1" x14ac:dyDescent="0.2">
      <c r="A116" s="94" t="s">
        <v>745</v>
      </c>
    </row>
    <row r="117" spans="1:28" s="176" customFormat="1" x14ac:dyDescent="0.2">
      <c r="A117" s="94"/>
    </row>
    <row r="118" spans="1:28" s="176" customFormat="1" x14ac:dyDescent="0.2">
      <c r="F118" s="717"/>
      <c r="L118" s="830"/>
      <c r="M118" s="831" t="str">
        <f>БКВ!D8</f>
        <v>[drop-down]</v>
      </c>
      <c r="N118" s="831" t="str">
        <f>МКВ1!D9</f>
        <v>[drop-down]</v>
      </c>
      <c r="O118" s="829" t="str">
        <f>МКВ2!D9</f>
        <v>[drop-down]</v>
      </c>
      <c r="P118" s="829"/>
    </row>
    <row r="119" spans="1:28" s="176" customFormat="1" x14ac:dyDescent="0.2">
      <c r="F119" s="717"/>
      <c r="L119" s="1266" t="s">
        <v>479</v>
      </c>
      <c r="M119" s="832">
        <f>БКВ!S116</f>
        <v>0</v>
      </c>
      <c r="N119" s="832">
        <f>МКВ1!S118</f>
        <v>0</v>
      </c>
      <c r="O119" s="833">
        <f>МКВ2!S118</f>
        <v>0</v>
      </c>
      <c r="P119" s="833"/>
    </row>
    <row r="120" spans="1:28" s="176" customFormat="1" x14ac:dyDescent="0.2">
      <c r="F120" s="717"/>
      <c r="L120" s="1266" t="s">
        <v>480</v>
      </c>
      <c r="M120" s="832">
        <f>БКВ!S117</f>
        <v>0</v>
      </c>
      <c r="N120" s="832">
        <f>МКВ1!S119</f>
        <v>0</v>
      </c>
      <c r="O120" s="833">
        <f>МКВ2!S119</f>
        <v>0</v>
      </c>
      <c r="P120" s="833"/>
    </row>
    <row r="121" spans="1:28" s="176" customFormat="1" x14ac:dyDescent="0.2">
      <c r="F121" s="717"/>
      <c r="L121" s="1266" t="s">
        <v>481</v>
      </c>
      <c r="M121" s="832">
        <f>БКВ!S118</f>
        <v>0</v>
      </c>
      <c r="N121" s="832">
        <f>МКВ1!S120</f>
        <v>0</v>
      </c>
      <c r="O121" s="833">
        <f>МКВ2!S120</f>
        <v>0</v>
      </c>
      <c r="P121" s="833"/>
    </row>
    <row r="122" spans="1:28" s="176" customFormat="1" x14ac:dyDescent="0.2">
      <c r="F122" s="717"/>
      <c r="L122" s="1266" t="s">
        <v>524</v>
      </c>
      <c r="M122" s="832">
        <f>БКВ!S119</f>
        <v>0</v>
      </c>
      <c r="N122" s="832">
        <f>МКВ1!S121</f>
        <v>0</v>
      </c>
      <c r="O122" s="833">
        <f>МКВ2!S121</f>
        <v>0</v>
      </c>
      <c r="P122" s="833"/>
    </row>
    <row r="123" spans="1:28" s="176" customFormat="1" x14ac:dyDescent="0.2">
      <c r="F123" s="717"/>
      <c r="L123" s="1266" t="s">
        <v>525</v>
      </c>
      <c r="M123" s="832">
        <f>SUM(БКВ!S120:S121)</f>
        <v>0</v>
      </c>
      <c r="N123" s="832">
        <f>SUM(МКВ1!S122:S123)</f>
        <v>0</v>
      </c>
      <c r="O123" s="833">
        <f>SUM(МКВ2!S122:S123)</f>
        <v>0</v>
      </c>
      <c r="P123" s="833"/>
    </row>
    <row r="124" spans="1:28" s="176" customFormat="1" x14ac:dyDescent="0.2">
      <c r="F124" s="717"/>
      <c r="L124" s="1266" t="s">
        <v>482</v>
      </c>
      <c r="M124" s="832">
        <f>БКВ!S127</f>
        <v>0</v>
      </c>
      <c r="N124" s="832">
        <f>МКВ1!S129</f>
        <v>0</v>
      </c>
      <c r="O124" s="833">
        <f>МКВ2!S129</f>
        <v>0</v>
      </c>
      <c r="P124" s="833"/>
    </row>
    <row r="125" spans="1:28" s="176" customFormat="1" x14ac:dyDescent="0.2">
      <c r="F125" s="717"/>
      <c r="L125" s="1266" t="s">
        <v>450</v>
      </c>
      <c r="M125" s="832">
        <f>БКВ!S129</f>
        <v>0</v>
      </c>
      <c r="N125" s="832">
        <f>МКВ1!S131</f>
        <v>0</v>
      </c>
      <c r="O125" s="833">
        <f>МКВ2!S131</f>
        <v>0</v>
      </c>
      <c r="P125" s="833"/>
    </row>
    <row r="126" spans="1:28" s="176" customFormat="1" x14ac:dyDescent="0.2">
      <c r="F126" s="717"/>
      <c r="L126" s="1266" t="s">
        <v>746</v>
      </c>
      <c r="M126" s="832">
        <f>SUM(БКВ!S131:S133)</f>
        <v>0</v>
      </c>
      <c r="N126" s="832">
        <f>SUM(МКВ1!S133:S135)</f>
        <v>0</v>
      </c>
      <c r="O126" s="833">
        <f>SUM(МКВ2!S133:S135)</f>
        <v>0</v>
      </c>
      <c r="P126" s="833"/>
    </row>
    <row r="127" spans="1:28" s="176" customFormat="1" x14ac:dyDescent="0.2">
      <c r="K127" s="718" t="s">
        <v>344</v>
      </c>
      <c r="L127" s="719"/>
      <c r="M127" s="719"/>
      <c r="N127" s="719"/>
      <c r="O127" s="719"/>
    </row>
    <row r="128" spans="1:28" s="176" customFormat="1" x14ac:dyDescent="0.2">
      <c r="K128" s="718" t="s">
        <v>117</v>
      </c>
      <c r="L128" s="719"/>
      <c r="M128" s="719"/>
      <c r="N128" s="719"/>
      <c r="O128" s="719"/>
    </row>
    <row r="129" spans="1:28" s="176" customFormat="1" x14ac:dyDescent="0.2">
      <c r="K129" s="718" t="s">
        <v>93</v>
      </c>
      <c r="L129" s="719"/>
      <c r="M129" s="719"/>
      <c r="N129" s="719"/>
      <c r="O129" s="719"/>
    </row>
    <row r="130" spans="1:28" s="176" customFormat="1" x14ac:dyDescent="0.2">
      <c r="K130" s="718"/>
      <c r="L130" s="719"/>
      <c r="M130" s="719"/>
      <c r="N130" s="719"/>
      <c r="O130" s="719"/>
    </row>
    <row r="131" spans="1:28" s="176" customFormat="1" x14ac:dyDescent="0.2">
      <c r="K131" s="718"/>
      <c r="L131" s="719"/>
      <c r="M131" s="719"/>
      <c r="N131" s="719"/>
      <c r="O131" s="719"/>
    </row>
    <row r="132" spans="1:28" s="176" customFormat="1" x14ac:dyDescent="0.2">
      <c r="K132" s="718" t="s">
        <v>116</v>
      </c>
      <c r="L132" s="719"/>
      <c r="M132" s="719"/>
      <c r="N132" s="719"/>
      <c r="O132" s="719"/>
    </row>
    <row r="133" spans="1:28" s="176" customFormat="1" x14ac:dyDescent="0.2"/>
    <row r="134" spans="1:28" s="176" customFormat="1" ht="9" customHeight="1" x14ac:dyDescent="0.2"/>
    <row r="135" spans="1:28" s="173" customFormat="1" ht="9" customHeight="1" x14ac:dyDescent="0.2">
      <c r="K135" s="723"/>
      <c r="L135" s="723"/>
      <c r="M135" s="723"/>
      <c r="N135" s="723"/>
      <c r="O135" s="723"/>
      <c r="P135" s="723"/>
      <c r="Q135" s="723"/>
      <c r="R135" s="723"/>
      <c r="S135" s="723"/>
      <c r="T135" s="723"/>
      <c r="U135" s="723"/>
      <c r="V135" s="723"/>
      <c r="W135" s="723"/>
      <c r="X135" s="723"/>
      <c r="Y135" s="723"/>
      <c r="Z135" s="723"/>
      <c r="AA135" s="723"/>
      <c r="AB135" s="723"/>
    </row>
    <row r="136" spans="1:28" s="173" customFormat="1" x14ac:dyDescent="0.2">
      <c r="A136" s="703" t="s">
        <v>747</v>
      </c>
      <c r="K136" s="723"/>
      <c r="L136" s="723"/>
      <c r="M136" s="723"/>
      <c r="N136" s="723"/>
      <c r="O136" s="723"/>
      <c r="P136" s="723"/>
      <c r="Q136" s="723"/>
      <c r="R136" s="723"/>
      <c r="S136" s="723"/>
      <c r="T136" s="723"/>
      <c r="U136" s="723"/>
      <c r="V136" s="723"/>
      <c r="W136" s="723"/>
      <c r="X136" s="723"/>
      <c r="Y136" s="723"/>
      <c r="Z136" s="723"/>
      <c r="AA136" s="723"/>
      <c r="AB136" s="723"/>
    </row>
    <row r="137" spans="1:28" s="173" customFormat="1" x14ac:dyDescent="0.2">
      <c r="K137" s="723"/>
      <c r="L137" s="723"/>
      <c r="M137" s="723"/>
      <c r="N137" s="723"/>
      <c r="O137" s="723"/>
      <c r="P137" s="723"/>
      <c r="Q137" s="723"/>
      <c r="R137" s="723"/>
      <c r="S137" s="723"/>
      <c r="T137" s="723"/>
      <c r="U137" s="723"/>
      <c r="V137" s="723"/>
      <c r="W137" s="723"/>
      <c r="X137" s="723"/>
      <c r="Y137" s="723"/>
      <c r="Z137" s="723"/>
      <c r="AA137" s="723"/>
      <c r="AB137" s="723"/>
    </row>
    <row r="138" spans="1:28" s="173" customFormat="1" x14ac:dyDescent="0.2">
      <c r="A138" s="713"/>
      <c r="B138" s="813"/>
      <c r="C138" s="813"/>
      <c r="D138" s="813"/>
      <c r="E138" s="813"/>
      <c r="F138" s="814"/>
      <c r="K138" s="723"/>
      <c r="L138" s="723"/>
      <c r="M138" s="723"/>
      <c r="N138" s="723"/>
      <c r="O138" s="723"/>
      <c r="P138" s="723"/>
      <c r="Q138" s="723"/>
      <c r="R138" s="723"/>
      <c r="S138" s="723"/>
      <c r="T138" s="723"/>
      <c r="U138" s="723"/>
      <c r="V138" s="723"/>
      <c r="W138" s="723"/>
      <c r="X138" s="723"/>
      <c r="Y138" s="723"/>
      <c r="Z138" s="723"/>
      <c r="AA138" s="723"/>
      <c r="AB138" s="723"/>
    </row>
    <row r="139" spans="1:28" s="173" customFormat="1" x14ac:dyDescent="0.2">
      <c r="A139" s="783"/>
      <c r="B139" s="815"/>
      <c r="C139" s="816"/>
      <c r="D139" s="816"/>
      <c r="E139" s="816"/>
      <c r="F139" s="814"/>
      <c r="K139" s="723"/>
      <c r="L139" s="934"/>
      <c r="M139" s="935" t="str">
        <f>БКВ!$D$8</f>
        <v>[drop-down]</v>
      </c>
      <c r="N139" s="935" t="str">
        <f>МКВ1!$D$9</f>
        <v>[drop-down]</v>
      </c>
      <c r="O139" s="902" t="str">
        <f>МКВ2!$D$9</f>
        <v>[drop-down]</v>
      </c>
      <c r="P139" s="902"/>
      <c r="Q139" s="723"/>
      <c r="R139" s="723"/>
      <c r="S139" s="723"/>
      <c r="T139" s="723"/>
      <c r="U139" s="723"/>
      <c r="V139" s="723"/>
      <c r="W139" s="723"/>
      <c r="X139" s="723"/>
      <c r="Y139" s="723"/>
      <c r="Z139" s="723"/>
      <c r="AA139" s="723"/>
      <c r="AB139" s="723"/>
    </row>
    <row r="140" spans="1:28" s="173" customFormat="1" x14ac:dyDescent="0.2">
      <c r="A140" s="783"/>
      <c r="B140" s="815"/>
      <c r="C140" s="816"/>
      <c r="D140" s="816"/>
      <c r="E140" s="816"/>
      <c r="F140" s="814"/>
      <c r="K140" s="723"/>
      <c r="L140" s="1267" t="s">
        <v>479</v>
      </c>
      <c r="M140" s="936">
        <f>БКВ!S34</f>
        <v>0</v>
      </c>
      <c r="N140" s="936">
        <f>МКВ1!S35</f>
        <v>0</v>
      </c>
      <c r="O140" s="910">
        <f>МКВ2!S35</f>
        <v>0</v>
      </c>
      <c r="P140" s="910"/>
      <c r="Q140" s="723"/>
      <c r="R140" s="723"/>
      <c r="S140" s="723"/>
      <c r="T140" s="723"/>
      <c r="U140" s="723"/>
      <c r="V140" s="723"/>
      <c r="W140" s="723"/>
      <c r="X140" s="723"/>
      <c r="Y140" s="723"/>
      <c r="Z140" s="723"/>
      <c r="AA140" s="723"/>
      <c r="AB140" s="723"/>
    </row>
    <row r="141" spans="1:28" s="173" customFormat="1" x14ac:dyDescent="0.2">
      <c r="A141" s="783"/>
      <c r="B141" s="815"/>
      <c r="C141" s="816"/>
      <c r="D141" s="816"/>
      <c r="E141" s="816"/>
      <c r="F141" s="814"/>
      <c r="K141" s="723"/>
      <c r="L141" s="1267" t="s">
        <v>480</v>
      </c>
      <c r="M141" s="936">
        <f>БКВ!S35</f>
        <v>0</v>
      </c>
      <c r="N141" s="936">
        <f>МКВ1!S36</f>
        <v>0</v>
      </c>
      <c r="O141" s="910">
        <f>МКВ2!S36</f>
        <v>0</v>
      </c>
      <c r="P141" s="910"/>
      <c r="Q141" s="723"/>
      <c r="R141" s="723"/>
      <c r="S141" s="723"/>
      <c r="T141" s="723"/>
      <c r="U141" s="723"/>
      <c r="V141" s="723"/>
      <c r="W141" s="723"/>
      <c r="X141" s="723"/>
      <c r="Y141" s="723"/>
      <c r="Z141" s="723"/>
      <c r="AA141" s="723"/>
      <c r="AB141" s="723"/>
    </row>
    <row r="142" spans="1:28" s="173" customFormat="1" x14ac:dyDescent="0.2">
      <c r="A142" s="783"/>
      <c r="B142" s="815"/>
      <c r="C142" s="816"/>
      <c r="D142" s="816"/>
      <c r="E142" s="816"/>
      <c r="F142" s="814"/>
      <c r="K142" s="723"/>
      <c r="L142" s="1267" t="s">
        <v>481</v>
      </c>
      <c r="M142" s="936">
        <f>БКВ!S36</f>
        <v>0</v>
      </c>
      <c r="N142" s="936">
        <f>МКВ1!S37</f>
        <v>0</v>
      </c>
      <c r="O142" s="910">
        <f>МКВ2!S37</f>
        <v>0</v>
      </c>
      <c r="P142" s="910"/>
      <c r="Q142" s="723"/>
      <c r="R142" s="723"/>
      <c r="S142" s="723"/>
      <c r="T142" s="723"/>
      <c r="U142" s="723"/>
      <c r="V142" s="723"/>
      <c r="W142" s="723"/>
      <c r="X142" s="723"/>
      <c r="Y142" s="723"/>
      <c r="Z142" s="723"/>
      <c r="AA142" s="723"/>
      <c r="AB142" s="723"/>
    </row>
    <row r="143" spans="1:28" s="173" customFormat="1" x14ac:dyDescent="0.2">
      <c r="A143" s="783"/>
      <c r="B143" s="815"/>
      <c r="C143" s="816"/>
      <c r="D143" s="816"/>
      <c r="E143" s="816"/>
      <c r="F143" s="814"/>
      <c r="K143" s="723"/>
      <c r="L143" s="1267" t="s">
        <v>524</v>
      </c>
      <c r="M143" s="936">
        <f>БКВ!S37</f>
        <v>0</v>
      </c>
      <c r="N143" s="936">
        <f>МКВ1!S38</f>
        <v>0</v>
      </c>
      <c r="O143" s="910">
        <f>МКВ2!S38</f>
        <v>0</v>
      </c>
      <c r="P143" s="910"/>
      <c r="Q143" s="723"/>
      <c r="R143" s="723"/>
      <c r="S143" s="723"/>
      <c r="T143" s="723"/>
      <c r="U143" s="723"/>
      <c r="V143" s="723"/>
      <c r="W143" s="723"/>
      <c r="X143" s="723"/>
      <c r="Y143" s="723"/>
      <c r="Z143" s="723"/>
      <c r="AA143" s="723"/>
      <c r="AB143" s="723"/>
    </row>
    <row r="144" spans="1:28" s="173" customFormat="1" x14ac:dyDescent="0.2">
      <c r="A144" s="783"/>
      <c r="B144" s="815"/>
      <c r="C144" s="816"/>
      <c r="D144" s="816"/>
      <c r="E144" s="816"/>
      <c r="F144" s="814"/>
      <c r="K144" s="723"/>
      <c r="L144" s="1267" t="s">
        <v>525</v>
      </c>
      <c r="M144" s="936">
        <f>SUM(БКВ!S38:S39)</f>
        <v>0</v>
      </c>
      <c r="N144" s="936">
        <f>SUM(МКВ1!S39:S40)</f>
        <v>0</v>
      </c>
      <c r="O144" s="910">
        <f>SUM(МКВ2!S39:S40)</f>
        <v>0</v>
      </c>
      <c r="P144" s="910"/>
      <c r="Q144" s="723"/>
      <c r="R144" s="723"/>
      <c r="S144" s="723"/>
      <c r="T144" s="723"/>
      <c r="U144" s="723"/>
      <c r="V144" s="723"/>
      <c r="W144" s="723"/>
      <c r="X144" s="723"/>
      <c r="Y144" s="723"/>
      <c r="Z144" s="723"/>
      <c r="AA144" s="723"/>
      <c r="AB144" s="723"/>
    </row>
    <row r="145" spans="1:28" s="173" customFormat="1" x14ac:dyDescent="0.2">
      <c r="A145" s="783"/>
      <c r="B145" s="815"/>
      <c r="C145" s="816"/>
      <c r="D145" s="816"/>
      <c r="E145" s="816"/>
      <c r="F145" s="814"/>
      <c r="K145" s="723"/>
      <c r="L145" s="1267" t="s">
        <v>482</v>
      </c>
      <c r="M145" s="936">
        <f>БКВ!S45</f>
        <v>0</v>
      </c>
      <c r="N145" s="936">
        <f>МКВ1!S46</f>
        <v>0</v>
      </c>
      <c r="O145" s="910">
        <f>МКВ2!S46</f>
        <v>0</v>
      </c>
      <c r="P145" s="910"/>
      <c r="Q145" s="723"/>
      <c r="R145" s="723"/>
      <c r="S145" s="723"/>
      <c r="T145" s="723"/>
      <c r="U145" s="723"/>
      <c r="V145" s="723"/>
      <c r="W145" s="723"/>
      <c r="X145" s="723"/>
      <c r="Y145" s="723"/>
      <c r="Z145" s="723"/>
      <c r="AA145" s="723"/>
      <c r="AB145" s="723"/>
    </row>
    <row r="146" spans="1:28" s="173" customFormat="1" x14ac:dyDescent="0.2">
      <c r="A146" s="783"/>
      <c r="B146" s="183"/>
      <c r="C146" s="183"/>
      <c r="D146" s="183"/>
      <c r="E146" s="183"/>
      <c r="F146" s="183"/>
      <c r="K146" s="913"/>
      <c r="L146" s="1267" t="s">
        <v>450</v>
      </c>
      <c r="M146" s="936">
        <f>БКВ!S47</f>
        <v>0</v>
      </c>
      <c r="N146" s="936">
        <f>МКВ1!S48</f>
        <v>0</v>
      </c>
      <c r="O146" s="910">
        <f>МКВ2!S48</f>
        <v>0</v>
      </c>
      <c r="P146" s="910"/>
      <c r="Q146" s="723"/>
      <c r="R146" s="723"/>
      <c r="S146" s="723"/>
      <c r="T146" s="723"/>
      <c r="U146" s="723"/>
      <c r="V146" s="723"/>
      <c r="W146" s="723"/>
      <c r="X146" s="723"/>
      <c r="Y146" s="723"/>
      <c r="Z146" s="723"/>
      <c r="AA146" s="723"/>
      <c r="AB146" s="723"/>
    </row>
    <row r="147" spans="1:28" s="173" customFormat="1" x14ac:dyDescent="0.2">
      <c r="A147" s="817"/>
      <c r="B147" s="818"/>
      <c r="C147" s="818"/>
      <c r="D147" s="818"/>
      <c r="E147" s="818"/>
      <c r="F147" s="183"/>
      <c r="K147" s="911"/>
      <c r="L147" s="911"/>
      <c r="M147" s="911"/>
      <c r="N147" s="911"/>
      <c r="O147" s="911"/>
      <c r="P147" s="911"/>
      <c r="Q147" s="723"/>
      <c r="R147" s="723"/>
      <c r="S147" s="723"/>
      <c r="T147" s="723"/>
      <c r="U147" s="723"/>
      <c r="V147" s="723"/>
      <c r="W147" s="723"/>
      <c r="X147" s="723"/>
      <c r="Y147" s="723"/>
      <c r="Z147" s="723"/>
      <c r="AA147" s="723"/>
      <c r="AB147" s="723"/>
    </row>
    <row r="148" spans="1:28" s="173" customFormat="1" x14ac:dyDescent="0.2">
      <c r="A148" s="817"/>
      <c r="B148" s="818"/>
      <c r="C148" s="818"/>
      <c r="D148" s="818"/>
      <c r="E148" s="818"/>
      <c r="F148" s="183"/>
      <c r="K148" s="723"/>
      <c r="L148" s="723"/>
      <c r="M148" s="723"/>
      <c r="N148" s="723"/>
      <c r="O148" s="723"/>
      <c r="P148" s="723"/>
      <c r="Q148" s="723"/>
      <c r="R148" s="723"/>
      <c r="S148" s="723"/>
      <c r="T148" s="723"/>
      <c r="U148" s="723"/>
      <c r="V148" s="723"/>
      <c r="W148" s="723"/>
      <c r="X148" s="723"/>
      <c r="Y148" s="723"/>
      <c r="Z148" s="723"/>
      <c r="AA148" s="723"/>
      <c r="AB148" s="723"/>
    </row>
    <row r="149" spans="1:28" s="173" customFormat="1" x14ac:dyDescent="0.2">
      <c r="A149" s="817"/>
      <c r="B149" s="818"/>
      <c r="C149" s="818"/>
      <c r="D149" s="818"/>
      <c r="E149" s="818"/>
      <c r="F149" s="183"/>
      <c r="K149" s="723"/>
      <c r="L149" s="723"/>
      <c r="M149" s="723"/>
      <c r="N149" s="723"/>
      <c r="O149" s="723"/>
      <c r="P149" s="723"/>
      <c r="Q149" s="723"/>
      <c r="R149" s="723"/>
      <c r="S149" s="723"/>
      <c r="T149" s="723"/>
      <c r="U149" s="723"/>
      <c r="V149" s="723"/>
      <c r="W149" s="723"/>
      <c r="X149" s="723"/>
      <c r="Y149" s="723"/>
      <c r="Z149" s="723"/>
      <c r="AA149" s="723"/>
      <c r="AB149" s="723"/>
    </row>
    <row r="150" spans="1:28" s="173" customFormat="1" x14ac:dyDescent="0.2">
      <c r="A150" s="817"/>
      <c r="B150" s="818"/>
      <c r="C150" s="818"/>
      <c r="D150" s="818"/>
      <c r="E150" s="818"/>
      <c r="F150" s="183"/>
      <c r="K150" s="723"/>
      <c r="L150" s="723"/>
      <c r="M150" s="723"/>
      <c r="N150" s="723"/>
      <c r="O150" s="723"/>
      <c r="P150" s="723"/>
      <c r="Q150" s="723"/>
      <c r="R150" s="723"/>
      <c r="S150" s="723"/>
      <c r="T150" s="723"/>
      <c r="U150" s="723"/>
      <c r="V150" s="723"/>
      <c r="W150" s="723"/>
      <c r="X150" s="723"/>
      <c r="Y150" s="723"/>
      <c r="Z150" s="723"/>
      <c r="AA150" s="723"/>
      <c r="AB150" s="723"/>
    </row>
    <row r="151" spans="1:28" s="173" customFormat="1" x14ac:dyDescent="0.2">
      <c r="A151" s="817"/>
      <c r="B151" s="818"/>
      <c r="C151" s="818"/>
      <c r="D151" s="818"/>
      <c r="E151" s="818"/>
      <c r="F151" s="183"/>
      <c r="K151" s="723"/>
      <c r="L151" s="723"/>
      <c r="M151" s="723"/>
      <c r="N151" s="723"/>
      <c r="O151" s="723"/>
      <c r="P151" s="723"/>
      <c r="Q151" s="723"/>
      <c r="R151" s="723"/>
      <c r="S151" s="723"/>
      <c r="T151" s="723"/>
      <c r="U151" s="723"/>
      <c r="V151" s="723"/>
      <c r="W151" s="723"/>
      <c r="X151" s="723"/>
      <c r="Y151" s="723"/>
      <c r="Z151" s="723"/>
      <c r="AA151" s="723"/>
      <c r="AB151" s="723"/>
    </row>
    <row r="152" spans="1:28" s="173" customFormat="1" x14ac:dyDescent="0.2">
      <c r="A152" s="817"/>
      <c r="B152" s="818"/>
      <c r="C152" s="818"/>
      <c r="D152" s="818"/>
      <c r="E152" s="818"/>
      <c r="F152" s="183"/>
      <c r="K152" s="723"/>
      <c r="L152" s="723"/>
      <c r="M152" s="723"/>
      <c r="N152" s="723"/>
      <c r="O152" s="723"/>
      <c r="P152" s="723"/>
      <c r="Q152" s="723"/>
      <c r="R152" s="723"/>
      <c r="S152" s="723"/>
      <c r="T152" s="723"/>
      <c r="U152" s="723"/>
      <c r="V152" s="723"/>
      <c r="W152" s="723"/>
      <c r="X152" s="723"/>
      <c r="Y152" s="723"/>
      <c r="Z152" s="723"/>
      <c r="AA152" s="723"/>
      <c r="AB152" s="723"/>
    </row>
    <row r="153" spans="1:28" s="173" customFormat="1" ht="15" customHeight="1" x14ac:dyDescent="0.2">
      <c r="K153" s="723"/>
      <c r="L153" s="723"/>
      <c r="M153" s="723"/>
      <c r="N153" s="723"/>
      <c r="O153" s="723"/>
      <c r="P153" s="723"/>
      <c r="Q153" s="723"/>
      <c r="R153" s="723"/>
      <c r="S153" s="723"/>
      <c r="T153" s="723"/>
      <c r="U153" s="723"/>
      <c r="V153" s="723"/>
      <c r="W153" s="723"/>
      <c r="X153" s="723"/>
      <c r="Y153" s="723"/>
      <c r="Z153" s="723"/>
      <c r="AA153" s="723"/>
      <c r="AB153" s="723"/>
    </row>
    <row r="154" spans="1:28" s="176" customFormat="1" ht="9" customHeight="1" x14ac:dyDescent="0.2">
      <c r="K154" s="875"/>
      <c r="L154" s="875"/>
      <c r="M154" s="875"/>
      <c r="N154" s="875"/>
      <c r="O154" s="875"/>
      <c r="P154" s="875"/>
      <c r="Q154" s="875"/>
      <c r="R154" s="875"/>
      <c r="S154" s="875"/>
      <c r="T154" s="875"/>
      <c r="U154" s="875"/>
      <c r="V154" s="875"/>
      <c r="W154" s="875"/>
      <c r="X154" s="875"/>
      <c r="Y154" s="875"/>
      <c r="Z154" s="875"/>
      <c r="AA154" s="875"/>
      <c r="AB154" s="875"/>
    </row>
    <row r="155" spans="1:28" s="176" customFormat="1" x14ac:dyDescent="0.2">
      <c r="A155" s="94" t="s">
        <v>748</v>
      </c>
      <c r="K155" s="875"/>
      <c r="L155" s="875"/>
      <c r="M155" s="875"/>
      <c r="N155" s="875"/>
      <c r="O155" s="875"/>
      <c r="P155" s="875"/>
      <c r="Q155" s="875"/>
      <c r="R155" s="875"/>
      <c r="S155" s="875"/>
      <c r="T155" s="875"/>
      <c r="U155" s="875"/>
      <c r="V155" s="875"/>
      <c r="W155" s="875"/>
      <c r="X155" s="875"/>
      <c r="Y155" s="875"/>
      <c r="Z155" s="875"/>
      <c r="AA155" s="875"/>
      <c r="AB155" s="875"/>
    </row>
    <row r="156" spans="1:28" s="176" customFormat="1" x14ac:dyDescent="0.2">
      <c r="A156" s="94"/>
      <c r="K156" s="875"/>
      <c r="L156" s="875"/>
      <c r="M156" s="875"/>
      <c r="N156" s="875"/>
      <c r="O156" s="875"/>
      <c r="P156" s="875"/>
      <c r="Q156" s="875"/>
      <c r="R156" s="875"/>
      <c r="S156" s="875"/>
      <c r="T156" s="875"/>
      <c r="U156" s="875"/>
      <c r="V156" s="875"/>
      <c r="W156" s="875"/>
      <c r="X156" s="875"/>
      <c r="Y156" s="875"/>
      <c r="Z156" s="875"/>
      <c r="AA156" s="875"/>
      <c r="AB156" s="875"/>
    </row>
    <row r="157" spans="1:28" s="176" customFormat="1" x14ac:dyDescent="0.2">
      <c r="F157" s="720"/>
      <c r="K157" s="875"/>
      <c r="L157" s="875"/>
      <c r="M157" s="875"/>
      <c r="N157" s="875"/>
      <c r="O157" s="875"/>
      <c r="P157" s="875"/>
      <c r="Q157" s="875"/>
      <c r="R157" s="875"/>
      <c r="S157" s="875"/>
      <c r="T157" s="875"/>
      <c r="U157" s="875"/>
      <c r="V157" s="875"/>
      <c r="W157" s="875"/>
      <c r="X157" s="875"/>
      <c r="Y157" s="875"/>
      <c r="Z157" s="875"/>
      <c r="AA157" s="875"/>
      <c r="AB157" s="875"/>
    </row>
    <row r="158" spans="1:28" s="176" customFormat="1" x14ac:dyDescent="0.2">
      <c r="F158" s="720"/>
      <c r="K158" s="875"/>
      <c r="L158" s="937"/>
      <c r="M158" s="935" t="str">
        <f>БКВ!$D$8</f>
        <v>[drop-down]</v>
      </c>
      <c r="N158" s="935" t="str">
        <f>МКВ1!$D$9</f>
        <v>[drop-down]</v>
      </c>
      <c r="O158" s="902" t="str">
        <f>МКВ2!$D$9</f>
        <v>[drop-down]</v>
      </c>
      <c r="P158" s="902"/>
      <c r="Q158" s="875"/>
      <c r="R158" s="875"/>
      <c r="S158" s="875"/>
      <c r="T158" s="875"/>
      <c r="U158" s="875"/>
      <c r="V158" s="875"/>
      <c r="W158" s="875"/>
      <c r="X158" s="875"/>
      <c r="Y158" s="875"/>
      <c r="Z158" s="875"/>
      <c r="AA158" s="875"/>
      <c r="AB158" s="875"/>
    </row>
    <row r="159" spans="1:28" s="176" customFormat="1" x14ac:dyDescent="0.2">
      <c r="F159" s="720"/>
      <c r="K159" s="875"/>
      <c r="L159" s="1267" t="s">
        <v>552</v>
      </c>
      <c r="M159" s="936">
        <f>SUM(БКВ!N48:R48)</f>
        <v>0</v>
      </c>
      <c r="N159" s="936">
        <f>SUM(МКВ1!N49:R49)</f>
        <v>0</v>
      </c>
      <c r="O159" s="936">
        <f>SUM(МКВ2!N49:R49)</f>
        <v>0</v>
      </c>
      <c r="P159" s="936"/>
      <c r="Q159" s="875"/>
      <c r="R159" s="875"/>
      <c r="S159" s="875"/>
      <c r="T159" s="875"/>
      <c r="U159" s="875"/>
      <c r="V159" s="875"/>
      <c r="W159" s="875"/>
      <c r="X159" s="875"/>
      <c r="Y159" s="875"/>
      <c r="Z159" s="875"/>
      <c r="AA159" s="875"/>
      <c r="AB159" s="875"/>
    </row>
    <row r="160" spans="1:28" s="176" customFormat="1" x14ac:dyDescent="0.2">
      <c r="F160" s="720"/>
      <c r="K160" s="875"/>
      <c r="L160" s="1267" t="s">
        <v>551</v>
      </c>
      <c r="M160" s="936">
        <f>SUM(БКВ!F48:M48)</f>
        <v>0</v>
      </c>
      <c r="N160" s="936">
        <f>SUM(МКВ1!F49:M49)</f>
        <v>0</v>
      </c>
      <c r="O160" s="936">
        <f>SUM(МКВ2!F49:M50)</f>
        <v>0</v>
      </c>
      <c r="P160" s="936"/>
      <c r="Q160" s="875"/>
      <c r="R160" s="875"/>
      <c r="S160" s="875"/>
      <c r="T160" s="875"/>
      <c r="U160" s="875"/>
      <c r="V160" s="875"/>
      <c r="W160" s="875"/>
      <c r="X160" s="875"/>
      <c r="Y160" s="875"/>
      <c r="Z160" s="875"/>
      <c r="AA160" s="875"/>
      <c r="AB160" s="875"/>
    </row>
    <row r="161" spans="1:28" s="176" customFormat="1" x14ac:dyDescent="0.2">
      <c r="F161" s="720"/>
      <c r="K161" s="875"/>
      <c r="L161" s="1267" t="s">
        <v>505</v>
      </c>
      <c r="M161" s="936">
        <f>БКВ!E48</f>
        <v>0</v>
      </c>
      <c r="N161" s="936">
        <f>МКВ1!E49</f>
        <v>0</v>
      </c>
      <c r="O161" s="936">
        <f>МКВ2!E49</f>
        <v>0</v>
      </c>
      <c r="P161" s="936"/>
      <c r="Q161" s="875"/>
      <c r="R161" s="875"/>
      <c r="S161" s="875"/>
      <c r="T161" s="875"/>
      <c r="U161" s="875"/>
      <c r="V161" s="875"/>
      <c r="W161" s="875"/>
      <c r="X161" s="875"/>
      <c r="Y161" s="875"/>
      <c r="Z161" s="875"/>
      <c r="AA161" s="875"/>
      <c r="AB161" s="875"/>
    </row>
    <row r="162" spans="1:28" s="176" customFormat="1" x14ac:dyDescent="0.2">
      <c r="K162" s="875"/>
      <c r="L162" s="1267" t="s">
        <v>504</v>
      </c>
      <c r="M162" s="936">
        <f>БКВ!D48</f>
        <v>0</v>
      </c>
      <c r="N162" s="936">
        <f>МКВ1!D49</f>
        <v>0</v>
      </c>
      <c r="O162" s="936">
        <f>МКВ2!D49</f>
        <v>0</v>
      </c>
      <c r="P162" s="936"/>
      <c r="Q162" s="875"/>
      <c r="R162" s="875"/>
      <c r="S162" s="875"/>
      <c r="T162" s="875"/>
      <c r="U162" s="875"/>
      <c r="V162" s="875"/>
      <c r="W162" s="875"/>
      <c r="X162" s="875"/>
      <c r="Y162" s="875"/>
      <c r="Z162" s="875"/>
      <c r="AA162" s="875"/>
      <c r="AB162" s="875"/>
    </row>
    <row r="163" spans="1:28" s="176" customFormat="1" x14ac:dyDescent="0.2">
      <c r="K163" s="875"/>
      <c r="L163" s="875"/>
      <c r="M163" s="875"/>
      <c r="N163" s="875"/>
      <c r="O163" s="875"/>
      <c r="P163" s="875"/>
      <c r="Q163" s="875"/>
      <c r="R163" s="875"/>
      <c r="S163" s="875"/>
      <c r="T163" s="875"/>
      <c r="U163" s="875"/>
      <c r="V163" s="875"/>
      <c r="W163" s="875"/>
      <c r="X163" s="875"/>
      <c r="Y163" s="875"/>
      <c r="Z163" s="875"/>
      <c r="AA163" s="875"/>
      <c r="AB163" s="875"/>
    </row>
    <row r="164" spans="1:28" s="176" customFormat="1" x14ac:dyDescent="0.2">
      <c r="K164" s="875"/>
      <c r="L164" s="875"/>
      <c r="M164" s="875"/>
      <c r="N164" s="875"/>
      <c r="O164" s="875"/>
      <c r="P164" s="875"/>
      <c r="Q164" s="875"/>
      <c r="R164" s="875"/>
      <c r="S164" s="875"/>
      <c r="T164" s="875"/>
      <c r="U164" s="875"/>
      <c r="V164" s="875"/>
      <c r="W164" s="875"/>
      <c r="X164" s="875"/>
      <c r="Y164" s="875"/>
      <c r="Z164" s="875"/>
      <c r="AA164" s="875"/>
      <c r="AB164" s="875"/>
    </row>
    <row r="165" spans="1:28" s="176" customFormat="1" x14ac:dyDescent="0.2">
      <c r="K165" s="875"/>
      <c r="L165" s="875"/>
      <c r="M165" s="875"/>
      <c r="N165" s="875"/>
      <c r="O165" s="875"/>
      <c r="P165" s="875"/>
      <c r="Q165" s="875"/>
      <c r="R165" s="875"/>
      <c r="S165" s="875"/>
      <c r="T165" s="875"/>
      <c r="U165" s="875"/>
      <c r="V165" s="875"/>
      <c r="W165" s="875"/>
      <c r="X165" s="875"/>
      <c r="Y165" s="875"/>
      <c r="Z165" s="875"/>
      <c r="AA165" s="875"/>
      <c r="AB165" s="875"/>
    </row>
    <row r="166" spans="1:28" s="176" customFormat="1" x14ac:dyDescent="0.2">
      <c r="K166" s="875"/>
      <c r="L166" s="875"/>
      <c r="M166" s="875"/>
      <c r="N166" s="875"/>
      <c r="O166" s="875"/>
      <c r="P166" s="875"/>
      <c r="Q166" s="875"/>
      <c r="R166" s="875"/>
      <c r="S166" s="875"/>
      <c r="T166" s="875"/>
      <c r="U166" s="875"/>
      <c r="V166" s="875"/>
      <c r="W166" s="875"/>
      <c r="X166" s="875"/>
      <c r="Y166" s="875"/>
      <c r="Z166" s="875"/>
      <c r="AA166" s="875"/>
      <c r="AB166" s="875"/>
    </row>
    <row r="167" spans="1:28" s="176" customFormat="1" x14ac:dyDescent="0.2">
      <c r="K167" s="875"/>
      <c r="L167" s="875"/>
      <c r="M167" s="875"/>
      <c r="N167" s="875"/>
      <c r="O167" s="875"/>
      <c r="P167" s="875"/>
      <c r="Q167" s="875"/>
      <c r="R167" s="875"/>
      <c r="S167" s="875"/>
      <c r="T167" s="875"/>
      <c r="U167" s="875"/>
      <c r="V167" s="875"/>
      <c r="W167" s="875"/>
      <c r="X167" s="875"/>
      <c r="Y167" s="875"/>
      <c r="Z167" s="875"/>
      <c r="AA167" s="875"/>
      <c r="AB167" s="875"/>
    </row>
    <row r="168" spans="1:28" s="176" customFormat="1" x14ac:dyDescent="0.2">
      <c r="K168" s="875"/>
      <c r="L168" s="875"/>
      <c r="M168" s="875"/>
      <c r="N168" s="875"/>
      <c r="O168" s="875"/>
      <c r="P168" s="875"/>
      <c r="Q168" s="875"/>
      <c r="R168" s="875"/>
      <c r="S168" s="875"/>
      <c r="T168" s="875"/>
      <c r="U168" s="875"/>
      <c r="V168" s="875"/>
      <c r="W168" s="875"/>
      <c r="X168" s="875"/>
      <c r="Y168" s="875"/>
      <c r="Z168" s="875"/>
      <c r="AA168" s="875"/>
      <c r="AB168" s="875"/>
    </row>
    <row r="169" spans="1:28" s="176" customFormat="1" x14ac:dyDescent="0.2">
      <c r="K169" s="875"/>
      <c r="L169" s="875"/>
      <c r="M169" s="875"/>
      <c r="N169" s="875"/>
      <c r="O169" s="875"/>
      <c r="P169" s="875"/>
      <c r="Q169" s="875"/>
      <c r="R169" s="875"/>
      <c r="S169" s="875"/>
      <c r="T169" s="875"/>
      <c r="U169" s="875"/>
      <c r="V169" s="875"/>
      <c r="W169" s="875"/>
      <c r="X169" s="875"/>
      <c r="Y169" s="875"/>
      <c r="Z169" s="875"/>
      <c r="AA169" s="875"/>
      <c r="AB169" s="875"/>
    </row>
    <row r="170" spans="1:28" s="176" customFormat="1" x14ac:dyDescent="0.2">
      <c r="K170" s="875"/>
      <c r="L170" s="875"/>
      <c r="M170" s="875"/>
      <c r="N170" s="875"/>
      <c r="O170" s="875"/>
      <c r="P170" s="875"/>
      <c r="Q170" s="875"/>
      <c r="R170" s="875"/>
      <c r="S170" s="875"/>
      <c r="T170" s="875"/>
      <c r="U170" s="875"/>
      <c r="V170" s="875"/>
      <c r="W170" s="875"/>
      <c r="X170" s="875"/>
      <c r="Y170" s="875"/>
      <c r="Z170" s="875"/>
      <c r="AA170" s="875"/>
      <c r="AB170" s="875"/>
    </row>
    <row r="171" spans="1:28" s="176" customFormat="1" x14ac:dyDescent="0.2">
      <c r="A171" s="1269" t="s">
        <v>749</v>
      </c>
      <c r="B171" s="944"/>
      <c r="C171" s="944"/>
      <c r="D171" s="944"/>
      <c r="K171" s="875"/>
      <c r="L171" s="875"/>
      <c r="M171" s="875"/>
      <c r="N171" s="875"/>
      <c r="O171" s="875"/>
      <c r="P171" s="875"/>
      <c r="Q171" s="875"/>
      <c r="R171" s="875"/>
      <c r="S171" s="875"/>
      <c r="T171" s="875"/>
      <c r="U171" s="875"/>
      <c r="V171" s="875"/>
      <c r="W171" s="875"/>
      <c r="X171" s="875"/>
      <c r="Y171" s="875"/>
      <c r="Z171" s="875"/>
      <c r="AA171" s="875"/>
      <c r="AB171" s="875"/>
    </row>
    <row r="172" spans="1:28" s="176" customFormat="1" ht="11.25" customHeight="1" x14ac:dyDescent="0.2">
      <c r="A172" s="1269" t="s">
        <v>750</v>
      </c>
      <c r="B172" s="944"/>
      <c r="C172" s="944"/>
      <c r="D172" s="944"/>
      <c r="G172" s="721"/>
      <c r="K172" s="875"/>
      <c r="L172" s="875"/>
      <c r="M172" s="875"/>
      <c r="N172" s="875"/>
      <c r="O172" s="875"/>
      <c r="P172" s="875"/>
      <c r="Q172" s="875"/>
      <c r="R172" s="875"/>
      <c r="S172" s="875"/>
      <c r="T172" s="875"/>
      <c r="U172" s="875"/>
      <c r="V172" s="875"/>
      <c r="W172" s="875"/>
      <c r="X172" s="875"/>
      <c r="Y172" s="875"/>
      <c r="Z172" s="875"/>
      <c r="AA172" s="875"/>
      <c r="AB172" s="875"/>
    </row>
    <row r="173" spans="1:28" s="176" customFormat="1" ht="11.25" customHeight="1" x14ac:dyDescent="0.2">
      <c r="G173" s="721"/>
      <c r="K173" s="875"/>
      <c r="L173" s="875"/>
      <c r="M173" s="875"/>
      <c r="N173" s="875"/>
      <c r="O173" s="875"/>
      <c r="P173" s="875"/>
      <c r="Q173" s="875"/>
      <c r="R173" s="875"/>
      <c r="S173" s="875"/>
      <c r="T173" s="875"/>
      <c r="U173" s="875"/>
      <c r="V173" s="875"/>
      <c r="W173" s="875"/>
      <c r="X173" s="875"/>
      <c r="Y173" s="875"/>
      <c r="Z173" s="875"/>
      <c r="AA173" s="875"/>
      <c r="AB173" s="875"/>
    </row>
    <row r="174" spans="1:28" s="173" customFormat="1" ht="9" customHeight="1" x14ac:dyDescent="0.2"/>
    <row r="175" spans="1:28" s="173" customFormat="1" x14ac:dyDescent="0.2">
      <c r="A175" s="703" t="s">
        <v>751</v>
      </c>
      <c r="C175" s="722" t="b">
        <v>1</v>
      </c>
      <c r="D175" s="723"/>
      <c r="P175" s="723"/>
      <c r="Q175" s="723"/>
      <c r="R175" s="723"/>
      <c r="S175" s="723"/>
      <c r="T175" s="723"/>
      <c r="U175" s="723"/>
      <c r="V175" s="723"/>
      <c r="W175" s="723"/>
      <c r="X175" s="723"/>
      <c r="Y175" s="723"/>
      <c r="Z175" s="723"/>
      <c r="AA175" s="723"/>
      <c r="AB175" s="723"/>
    </row>
    <row r="176" spans="1:28" s="173" customFormat="1" x14ac:dyDescent="0.2">
      <c r="A176" s="703"/>
      <c r="P176" s="723"/>
      <c r="Q176" s="723"/>
      <c r="R176" s="723"/>
      <c r="S176" s="723"/>
      <c r="T176" s="723"/>
      <c r="U176" s="723"/>
      <c r="V176" s="723"/>
      <c r="W176" s="723"/>
      <c r="X176" s="723"/>
      <c r="Y176" s="723"/>
      <c r="Z176" s="723"/>
      <c r="AA176" s="723"/>
      <c r="AB176" s="723"/>
    </row>
    <row r="177" spans="2:32" s="173" customFormat="1" x14ac:dyDescent="0.2">
      <c r="B177" s="703"/>
      <c r="P177" s="723"/>
      <c r="Q177" s="723"/>
      <c r="R177" s="723"/>
      <c r="S177" s="723"/>
      <c r="T177" s="723"/>
      <c r="U177" s="905"/>
      <c r="V177" s="723"/>
      <c r="W177" s="723"/>
      <c r="X177" s="723"/>
      <c r="Y177" s="723"/>
      <c r="Z177" s="723"/>
      <c r="AA177" s="723"/>
      <c r="AB177" s="723"/>
    </row>
    <row r="178" spans="2:32" s="173" customFormat="1" x14ac:dyDescent="0.2">
      <c r="P178" s="723"/>
      <c r="Q178" s="723"/>
      <c r="R178" s="723"/>
      <c r="S178" s="723"/>
      <c r="T178" s="723"/>
      <c r="U178" s="723"/>
      <c r="V178" s="723"/>
      <c r="W178" s="723"/>
      <c r="X178" s="911"/>
      <c r="Y178" s="911"/>
      <c r="Z178" s="911"/>
      <c r="AA178" s="925"/>
      <c r="AB178" s="926"/>
      <c r="AC178" s="814"/>
      <c r="AD178" s="814"/>
      <c r="AE178" s="814"/>
      <c r="AF178" s="183"/>
    </row>
    <row r="179" spans="2:32" s="173" customFormat="1" ht="15" x14ac:dyDescent="0.2">
      <c r="P179" s="723"/>
      <c r="Q179" s="723"/>
      <c r="R179" s="723"/>
      <c r="S179" s="723"/>
      <c r="T179" s="723"/>
      <c r="U179" s="723"/>
      <c r="V179" s="723"/>
      <c r="W179" s="723"/>
      <c r="X179" s="927"/>
      <c r="Y179" s="927"/>
      <c r="Z179" s="927"/>
      <c r="AA179" s="913"/>
      <c r="AB179" s="928"/>
      <c r="AC179" s="835"/>
      <c r="AD179" s="835"/>
      <c r="AE179" s="835"/>
      <c r="AF179" s="183"/>
    </row>
    <row r="180" spans="2:32" s="173" customFormat="1" x14ac:dyDescent="0.2">
      <c r="P180" s="723"/>
      <c r="Q180" s="1655"/>
      <c r="R180" s="1656"/>
      <c r="S180" s="902" t="str">
        <f>БКВ!$D$8</f>
        <v>[drop-down]</v>
      </c>
      <c r="T180" s="902" t="str">
        <f>МКВ1!$D$9</f>
        <v>[drop-down]</v>
      </c>
      <c r="U180" s="902" t="str">
        <f>МКВ2!$D$9</f>
        <v>[drop-down]</v>
      </c>
      <c r="V180" s="902"/>
      <c r="W180" s="723"/>
      <c r="X180" s="927"/>
      <c r="Y180" s="927"/>
      <c r="Z180" s="929"/>
      <c r="AA180" s="930"/>
      <c r="AB180" s="931"/>
      <c r="AC180" s="836"/>
      <c r="AD180" s="836"/>
      <c r="AE180" s="836"/>
      <c r="AF180" s="183"/>
    </row>
    <row r="181" spans="2:32" s="173" customFormat="1" x14ac:dyDescent="0.2">
      <c r="P181" s="723"/>
      <c r="Q181" s="932"/>
      <c r="R181" s="1270" t="s">
        <v>752</v>
      </c>
      <c r="S181" s="902">
        <f>SUM(БКВ!D68,БКВ!D77)</f>
        <v>0</v>
      </c>
      <c r="T181" s="902">
        <f>SUM(МКВ1!D69,МКВ1!D78)</f>
        <v>0</v>
      </c>
      <c r="U181" s="902">
        <f>SUM(МКВ2!D69,МКВ2!D78)</f>
        <v>0</v>
      </c>
      <c r="V181" s="902"/>
      <c r="W181" s="723"/>
      <c r="X181" s="927"/>
      <c r="Y181" s="927"/>
      <c r="Z181" s="929"/>
      <c r="AA181" s="930"/>
      <c r="AB181" s="931"/>
      <c r="AC181" s="836"/>
      <c r="AD181" s="836"/>
      <c r="AE181" s="836"/>
      <c r="AF181" s="183"/>
    </row>
    <row r="182" spans="2:32" s="173" customFormat="1" x14ac:dyDescent="0.2">
      <c r="P182" s="723"/>
      <c r="Q182" s="932"/>
      <c r="R182" s="1270" t="s">
        <v>753</v>
      </c>
      <c r="S182" s="902">
        <f>БКВ!E77</f>
        <v>0</v>
      </c>
      <c r="T182" s="910">
        <f>МКВ1!E78</f>
        <v>0</v>
      </c>
      <c r="U182" s="910">
        <f>МКВ2!E78</f>
        <v>0</v>
      </c>
      <c r="V182" s="910"/>
      <c r="W182" s="723"/>
      <c r="X182" s="911"/>
      <c r="Y182" s="911"/>
      <c r="Z182" s="911"/>
      <c r="AA182" s="925"/>
      <c r="AB182" s="926"/>
      <c r="AC182" s="814"/>
      <c r="AD182" s="814"/>
      <c r="AE182" s="814"/>
      <c r="AF182" s="183"/>
    </row>
    <row r="183" spans="2:32" s="173" customFormat="1" ht="15" x14ac:dyDescent="0.2">
      <c r="P183" s="723"/>
      <c r="Q183" s="932"/>
      <c r="R183" s="1270" t="s">
        <v>754</v>
      </c>
      <c r="S183" s="910">
        <f>БКВ!D87</f>
        <v>0</v>
      </c>
      <c r="T183" s="910">
        <f>МКВ1!D88</f>
        <v>0</v>
      </c>
      <c r="U183" s="910">
        <f>МКВ2!D88</f>
        <v>0</v>
      </c>
      <c r="V183" s="910"/>
      <c r="W183" s="723"/>
      <c r="X183" s="911"/>
      <c r="Y183" s="911"/>
      <c r="Z183" s="911"/>
      <c r="AA183" s="913"/>
      <c r="AB183" s="928"/>
      <c r="AC183" s="835"/>
      <c r="AD183" s="835"/>
      <c r="AE183" s="835"/>
      <c r="AF183" s="183"/>
    </row>
    <row r="184" spans="2:32" s="173" customFormat="1" x14ac:dyDescent="0.2">
      <c r="C184" s="724"/>
      <c r="D184" s="724"/>
      <c r="E184" s="724"/>
      <c r="F184" s="724"/>
      <c r="P184" s="723"/>
      <c r="Q184" s="932"/>
      <c r="R184" s="1270" t="s">
        <v>755</v>
      </c>
      <c r="S184" s="910">
        <f>БКВ!E87</f>
        <v>0</v>
      </c>
      <c r="T184" s="902">
        <f>МКВ1!E88</f>
        <v>0</v>
      </c>
      <c r="U184" s="902">
        <f>МКВ2!E88</f>
        <v>0</v>
      </c>
      <c r="V184" s="902"/>
      <c r="W184" s="723"/>
      <c r="X184" s="911"/>
      <c r="Y184" s="911"/>
      <c r="Z184" s="929"/>
      <c r="AA184" s="930"/>
      <c r="AB184" s="931"/>
      <c r="AC184" s="836"/>
      <c r="AD184" s="836"/>
      <c r="AE184" s="836"/>
      <c r="AF184" s="183"/>
    </row>
    <row r="185" spans="2:32" s="173" customFormat="1" x14ac:dyDescent="0.2">
      <c r="P185" s="723"/>
      <c r="Q185" s="932"/>
      <c r="R185" s="1270" t="s">
        <v>756</v>
      </c>
      <c r="S185" s="902">
        <f>БКВ!D48</f>
        <v>0</v>
      </c>
      <c r="T185" s="902">
        <f>МКВ1!D49</f>
        <v>0</v>
      </c>
      <c r="U185" s="902">
        <f>МКВ2!D49</f>
        <v>0</v>
      </c>
      <c r="V185" s="902"/>
      <c r="W185" s="723"/>
      <c r="X185" s="911"/>
      <c r="Y185" s="911"/>
      <c r="Z185" s="929"/>
      <c r="AA185" s="930"/>
      <c r="AB185" s="931"/>
      <c r="AC185" s="836"/>
      <c r="AD185" s="836"/>
      <c r="AE185" s="836"/>
      <c r="AF185" s="183"/>
    </row>
    <row r="186" spans="2:32" s="173" customFormat="1" x14ac:dyDescent="0.2">
      <c r="P186" s="723"/>
      <c r="Q186" s="1221"/>
      <c r="R186" s="933" t="s">
        <v>696</v>
      </c>
      <c r="S186" s="902">
        <f>БКВ!E48</f>
        <v>0</v>
      </c>
      <c r="T186" s="902">
        <f>МКВ1!E49</f>
        <v>0</v>
      </c>
      <c r="U186" s="902">
        <f>МКВ2!E49</f>
        <v>0</v>
      </c>
      <c r="V186" s="902"/>
      <c r="W186" s="723"/>
      <c r="X186" s="911"/>
      <c r="Y186" s="911"/>
      <c r="Z186" s="911"/>
      <c r="AA186" s="911"/>
      <c r="AB186" s="911"/>
      <c r="AC186" s="183"/>
      <c r="AD186" s="818"/>
      <c r="AE186" s="183"/>
      <c r="AF186" s="183"/>
    </row>
    <row r="187" spans="2:32" s="173" customFormat="1" x14ac:dyDescent="0.2">
      <c r="P187" s="723"/>
      <c r="Q187" s="723"/>
      <c r="R187" s="723"/>
      <c r="S187" s="723"/>
      <c r="T187" s="723"/>
      <c r="U187" s="723"/>
      <c r="V187" s="723"/>
      <c r="W187" s="723"/>
      <c r="X187" s="723"/>
      <c r="Y187" s="723"/>
      <c r="Z187" s="723"/>
      <c r="AA187" s="723"/>
      <c r="AB187" s="723"/>
    </row>
    <row r="188" spans="2:32" s="173" customFormat="1" x14ac:dyDescent="0.2">
      <c r="P188" s="723"/>
      <c r="Q188" s="723"/>
      <c r="R188" s="723"/>
      <c r="S188" s="723"/>
      <c r="T188" s="723"/>
      <c r="U188" s="723"/>
      <c r="V188" s="723"/>
      <c r="W188" s="723"/>
      <c r="X188" s="723"/>
      <c r="Y188" s="723"/>
      <c r="Z188" s="723"/>
      <c r="AA188" s="723"/>
      <c r="AB188" s="723"/>
    </row>
    <row r="189" spans="2:32" s="173" customFormat="1" x14ac:dyDescent="0.2">
      <c r="P189" s="723"/>
      <c r="Q189" s="723"/>
      <c r="R189" s="723"/>
      <c r="S189" s="723"/>
      <c r="T189" s="723"/>
      <c r="U189" s="723"/>
      <c r="V189" s="723"/>
      <c r="W189" s="723"/>
      <c r="X189" s="723"/>
      <c r="Y189" s="723"/>
      <c r="Z189" s="723"/>
      <c r="AA189" s="723"/>
      <c r="AB189" s="723"/>
    </row>
    <row r="190" spans="2:32" s="173" customFormat="1" x14ac:dyDescent="0.2">
      <c r="P190" s="723"/>
      <c r="Q190" s="723"/>
      <c r="R190" s="723"/>
      <c r="S190" s="723"/>
      <c r="T190" s="723"/>
      <c r="U190" s="723"/>
      <c r="V190" s="723"/>
      <c r="W190" s="723"/>
      <c r="X190" s="723"/>
      <c r="Y190" s="723"/>
      <c r="Z190" s="723"/>
      <c r="AA190" s="723"/>
      <c r="AB190" s="723"/>
    </row>
    <row r="191" spans="2:32" s="173" customFormat="1" x14ac:dyDescent="0.2">
      <c r="P191" s="723"/>
      <c r="Q191" s="723"/>
      <c r="R191" s="723"/>
      <c r="S191" s="723"/>
      <c r="T191" s="723"/>
      <c r="U191" s="723"/>
      <c r="V191" s="723"/>
      <c r="W191" s="723"/>
      <c r="X191" s="723"/>
      <c r="Y191" s="723"/>
      <c r="Z191" s="723"/>
      <c r="AA191" s="723"/>
      <c r="AB191" s="723"/>
    </row>
    <row r="192" spans="2:32" s="173" customFormat="1" x14ac:dyDescent="0.2">
      <c r="P192" s="723"/>
      <c r="Q192" s="723"/>
      <c r="R192" s="723"/>
      <c r="S192" s="723"/>
      <c r="T192" s="723"/>
      <c r="U192" s="723"/>
      <c r="V192" s="723"/>
      <c r="W192" s="723"/>
      <c r="X192" s="723"/>
      <c r="Y192" s="723"/>
      <c r="Z192" s="723"/>
      <c r="AA192" s="723"/>
      <c r="AB192" s="723"/>
    </row>
    <row r="193" spans="1:31" s="173" customFormat="1" x14ac:dyDescent="0.2">
      <c r="A193" s="705"/>
      <c r="P193" s="723"/>
      <c r="Q193" s="723"/>
      <c r="R193" s="723"/>
      <c r="S193" s="723"/>
      <c r="T193" s="723"/>
      <c r="U193" s="723"/>
      <c r="V193" s="723"/>
      <c r="W193" s="723"/>
      <c r="X193" s="723"/>
      <c r="Y193" s="723"/>
      <c r="Z193" s="723"/>
      <c r="AA193" s="723"/>
      <c r="AB193" s="723"/>
    </row>
    <row r="194" spans="1:31" s="173" customFormat="1" ht="9" customHeight="1" x14ac:dyDescent="0.2">
      <c r="P194" s="723"/>
      <c r="Q194" s="723"/>
      <c r="R194" s="723"/>
      <c r="S194" s="723"/>
      <c r="T194" s="723"/>
      <c r="U194" s="723"/>
      <c r="V194" s="723"/>
      <c r="W194" s="723"/>
      <c r="X194" s="723"/>
      <c r="Y194" s="723"/>
      <c r="Z194" s="723"/>
      <c r="AA194" s="723"/>
      <c r="AB194" s="723"/>
    </row>
    <row r="195" spans="1:31" s="176" customFormat="1" ht="9" customHeight="1" x14ac:dyDescent="0.2"/>
    <row r="196" spans="1:31" s="176" customFormat="1" x14ac:dyDescent="0.2">
      <c r="A196" s="94" t="s">
        <v>716</v>
      </c>
    </row>
    <row r="197" spans="1:31" s="176" customFormat="1" ht="12" customHeight="1" x14ac:dyDescent="0.2">
      <c r="A197" s="94"/>
    </row>
    <row r="198" spans="1:31" s="176" customFormat="1" x14ac:dyDescent="0.2">
      <c r="B198" s="1641"/>
      <c r="C198" s="1642"/>
      <c r="D198" s="1642"/>
      <c r="E198" s="1642"/>
      <c r="F198" s="1642"/>
      <c r="G198" s="1642"/>
      <c r="H198" s="1642"/>
      <c r="I198" s="1642"/>
      <c r="J198" s="1642"/>
      <c r="K198" s="1642"/>
      <c r="L198" s="1642"/>
      <c r="M198" s="1642"/>
      <c r="N198" s="1642"/>
      <c r="O198" s="1642"/>
      <c r="P198" s="1643"/>
    </row>
    <row r="199" spans="1:31" s="176" customFormat="1" x14ac:dyDescent="0.2">
      <c r="B199" s="1644"/>
      <c r="C199" s="1645"/>
      <c r="D199" s="1645"/>
      <c r="E199" s="1645"/>
      <c r="F199" s="1645"/>
      <c r="G199" s="1645"/>
      <c r="H199" s="1645"/>
      <c r="I199" s="1645"/>
      <c r="J199" s="1645"/>
      <c r="K199" s="1645"/>
      <c r="L199" s="1645"/>
      <c r="M199" s="1645"/>
      <c r="N199" s="1645"/>
      <c r="O199" s="1645"/>
      <c r="P199" s="1646"/>
    </row>
    <row r="200" spans="1:31" s="176" customFormat="1" x14ac:dyDescent="0.2">
      <c r="B200" s="1644"/>
      <c r="C200" s="1645"/>
      <c r="D200" s="1645"/>
      <c r="E200" s="1645"/>
      <c r="F200" s="1645"/>
      <c r="G200" s="1645"/>
      <c r="H200" s="1645"/>
      <c r="I200" s="1645"/>
      <c r="J200" s="1645"/>
      <c r="K200" s="1645"/>
      <c r="L200" s="1645"/>
      <c r="M200" s="1645"/>
      <c r="N200" s="1645"/>
      <c r="O200" s="1645"/>
      <c r="P200" s="1646"/>
    </row>
    <row r="201" spans="1:31" s="176" customFormat="1" x14ac:dyDescent="0.2">
      <c r="B201" s="1644"/>
      <c r="C201" s="1645"/>
      <c r="D201" s="1645"/>
      <c r="E201" s="1645"/>
      <c r="F201" s="1645"/>
      <c r="G201" s="1645"/>
      <c r="H201" s="1645"/>
      <c r="I201" s="1645"/>
      <c r="J201" s="1645"/>
      <c r="K201" s="1645"/>
      <c r="L201" s="1645"/>
      <c r="M201" s="1645"/>
      <c r="N201" s="1645"/>
      <c r="O201" s="1645"/>
      <c r="P201" s="1646"/>
    </row>
    <row r="202" spans="1:31" s="176" customFormat="1" x14ac:dyDescent="0.2">
      <c r="B202" s="1644"/>
      <c r="C202" s="1645"/>
      <c r="D202" s="1645"/>
      <c r="E202" s="1645"/>
      <c r="F202" s="1645"/>
      <c r="G202" s="1645"/>
      <c r="H202" s="1645"/>
      <c r="I202" s="1645"/>
      <c r="J202" s="1645"/>
      <c r="K202" s="1645"/>
      <c r="L202" s="1645"/>
      <c r="M202" s="1645"/>
      <c r="N202" s="1645"/>
      <c r="O202" s="1645"/>
      <c r="P202" s="1646"/>
    </row>
    <row r="203" spans="1:31" s="176" customFormat="1" x14ac:dyDescent="0.2">
      <c r="B203" s="1644"/>
      <c r="C203" s="1645"/>
      <c r="D203" s="1645"/>
      <c r="E203" s="1645"/>
      <c r="F203" s="1645"/>
      <c r="G203" s="1645"/>
      <c r="H203" s="1645"/>
      <c r="I203" s="1645"/>
      <c r="J203" s="1645"/>
      <c r="K203" s="1645"/>
      <c r="L203" s="1645"/>
      <c r="M203" s="1645"/>
      <c r="N203" s="1645"/>
      <c r="O203" s="1645"/>
      <c r="P203" s="1646"/>
    </row>
    <row r="204" spans="1:31" s="176" customFormat="1" x14ac:dyDescent="0.2">
      <c r="B204" s="1644"/>
      <c r="C204" s="1645"/>
      <c r="D204" s="1645"/>
      <c r="E204" s="1645"/>
      <c r="F204" s="1645"/>
      <c r="G204" s="1645"/>
      <c r="H204" s="1645"/>
      <c r="I204" s="1645"/>
      <c r="J204" s="1645"/>
      <c r="K204" s="1645"/>
      <c r="L204" s="1645"/>
      <c r="M204" s="1645"/>
      <c r="N204" s="1645"/>
      <c r="O204" s="1645"/>
      <c r="P204" s="1646"/>
    </row>
    <row r="205" spans="1:31" s="176" customFormat="1" x14ac:dyDescent="0.2">
      <c r="B205" s="1644"/>
      <c r="C205" s="1645"/>
      <c r="D205" s="1645"/>
      <c r="E205" s="1645"/>
      <c r="F205" s="1645"/>
      <c r="G205" s="1645"/>
      <c r="H205" s="1645"/>
      <c r="I205" s="1645"/>
      <c r="J205" s="1645"/>
      <c r="K205" s="1645"/>
      <c r="L205" s="1645"/>
      <c r="M205" s="1645"/>
      <c r="N205" s="1645"/>
      <c r="O205" s="1645"/>
      <c r="P205" s="1646"/>
    </row>
    <row r="206" spans="1:31" s="176" customFormat="1" x14ac:dyDescent="0.2">
      <c r="B206" s="1647"/>
      <c r="C206" s="1648"/>
      <c r="D206" s="1648"/>
      <c r="E206" s="1648"/>
      <c r="F206" s="1648"/>
      <c r="G206" s="1648"/>
      <c r="H206" s="1648"/>
      <c r="I206" s="1648"/>
      <c r="J206" s="1648"/>
      <c r="K206" s="1648"/>
      <c r="L206" s="1648"/>
      <c r="M206" s="1648"/>
      <c r="N206" s="1648"/>
      <c r="O206" s="1648"/>
      <c r="P206" s="1649"/>
      <c r="Q206" s="819" t="str">
        <f>CONCATENATE(TEXT(2000-LEN(B198), "#")," символов")</f>
        <v>2000 символов</v>
      </c>
    </row>
    <row r="207" spans="1:31" s="176" customFormat="1" ht="15" customHeight="1" x14ac:dyDescent="0.2"/>
    <row r="208" spans="1:31" s="963" customFormat="1" x14ac:dyDescent="0.2">
      <c r="A208" s="962"/>
      <c r="R208" s="964"/>
      <c r="S208" s="964"/>
      <c r="T208" s="964"/>
      <c r="U208" s="964"/>
      <c r="V208" s="964"/>
      <c r="W208" s="964"/>
      <c r="X208" s="964"/>
      <c r="Y208" s="964"/>
      <c r="Z208" s="964"/>
      <c r="AA208" s="964"/>
      <c r="AB208" s="964"/>
      <c r="AC208" s="964"/>
      <c r="AD208" s="964"/>
      <c r="AE208" s="964"/>
    </row>
    <row r="209" spans="1:50" s="965" customFormat="1" ht="12.75" hidden="1" x14ac:dyDescent="0.2">
      <c r="A209" s="965" t="s">
        <v>345</v>
      </c>
    </row>
    <row r="210" spans="1:50" s="962" customFormat="1" ht="12.75" hidden="1" x14ac:dyDescent="0.2">
      <c r="A210" s="962" t="s">
        <v>346</v>
      </c>
      <c r="I210" s="962" t="s">
        <v>347</v>
      </c>
    </row>
    <row r="211" spans="1:50" s="963" customFormat="1" hidden="1" x14ac:dyDescent="0.2">
      <c r="A211" s="966" t="s">
        <v>348</v>
      </c>
      <c r="I211" s="966" t="s">
        <v>349</v>
      </c>
      <c r="R211" s="964"/>
      <c r="S211" s="964"/>
      <c r="T211" s="964"/>
      <c r="U211" s="964"/>
      <c r="V211" s="964"/>
      <c r="W211" s="964"/>
      <c r="X211" s="964"/>
      <c r="Y211" s="964"/>
      <c r="Z211" s="964"/>
      <c r="AA211" s="964"/>
      <c r="AB211" s="964"/>
      <c r="AC211" s="964"/>
      <c r="AD211" s="964"/>
      <c r="AE211" s="964"/>
    </row>
    <row r="212" spans="1:50" s="963" customFormat="1" hidden="1" x14ac:dyDescent="0.2">
      <c r="A212" s="966" t="s">
        <v>350</v>
      </c>
      <c r="I212" s="966" t="s">
        <v>351</v>
      </c>
      <c r="R212" s="964"/>
      <c r="S212" s="964"/>
      <c r="T212" s="964"/>
      <c r="U212" s="964"/>
      <c r="V212" s="964"/>
      <c r="W212" s="964"/>
      <c r="X212" s="964"/>
      <c r="Y212" s="964"/>
      <c r="Z212" s="964"/>
      <c r="AA212" s="964"/>
      <c r="AB212" s="964"/>
      <c r="AC212" s="964"/>
      <c r="AD212" s="964"/>
      <c r="AE212" s="964"/>
    </row>
    <row r="213" spans="1:50" s="963" customFormat="1" hidden="1" x14ac:dyDescent="0.2">
      <c r="A213" s="966" t="s">
        <v>352</v>
      </c>
      <c r="I213" s="966" t="s">
        <v>353</v>
      </c>
      <c r="R213" s="964"/>
      <c r="S213" s="964"/>
      <c r="T213" s="964"/>
      <c r="U213" s="964"/>
      <c r="V213" s="964"/>
      <c r="W213" s="964"/>
      <c r="X213" s="964"/>
      <c r="Y213" s="964"/>
      <c r="Z213" s="964"/>
      <c r="AA213" s="964"/>
      <c r="AB213" s="964"/>
      <c r="AC213" s="964"/>
      <c r="AD213" s="964"/>
      <c r="AE213" s="964"/>
    </row>
    <row r="214" spans="1:50" s="963" customFormat="1" hidden="1" x14ac:dyDescent="0.2">
      <c r="A214" s="966" t="s">
        <v>354</v>
      </c>
      <c r="I214" s="966" t="s">
        <v>355</v>
      </c>
      <c r="R214" s="964"/>
      <c r="S214" s="964"/>
      <c r="T214" s="964"/>
      <c r="U214" s="964"/>
      <c r="V214" s="964"/>
      <c r="W214" s="964"/>
      <c r="X214" s="964"/>
      <c r="Y214" s="964"/>
      <c r="Z214" s="964"/>
      <c r="AA214" s="964"/>
      <c r="AB214" s="964"/>
      <c r="AC214" s="964"/>
      <c r="AD214" s="964"/>
      <c r="AE214" s="964"/>
    </row>
    <row r="215" spans="1:50" s="963" customFormat="1" hidden="1" x14ac:dyDescent="0.2">
      <c r="A215" s="966" t="s">
        <v>356</v>
      </c>
      <c r="I215" s="966" t="s">
        <v>357</v>
      </c>
      <c r="J215" s="964"/>
      <c r="K215" s="964"/>
      <c r="L215" s="964"/>
      <c r="M215" s="964"/>
      <c r="N215" s="964"/>
      <c r="O215" s="964"/>
      <c r="P215" s="964"/>
      <c r="Q215" s="964"/>
      <c r="R215" s="964"/>
      <c r="S215" s="964"/>
      <c r="T215" s="964"/>
      <c r="U215" s="964"/>
      <c r="V215" s="964"/>
      <c r="W215" s="964"/>
      <c r="X215" s="964"/>
      <c r="Y215" s="964"/>
      <c r="Z215" s="964"/>
      <c r="AA215" s="964"/>
      <c r="AB215" s="964"/>
      <c r="AC215" s="964"/>
      <c r="AD215" s="964"/>
      <c r="AE215" s="964"/>
    </row>
    <row r="216" spans="1:50" s="963" customFormat="1" hidden="1" x14ac:dyDescent="0.2">
      <c r="A216" s="966" t="s">
        <v>358</v>
      </c>
      <c r="I216" s="966" t="s">
        <v>359</v>
      </c>
      <c r="J216" s="964"/>
      <c r="K216" s="964"/>
      <c r="L216" s="964"/>
      <c r="M216" s="964"/>
      <c r="N216" s="964"/>
      <c r="O216" s="964"/>
      <c r="P216" s="964"/>
      <c r="Q216" s="964"/>
      <c r="R216" s="964"/>
      <c r="S216" s="964"/>
      <c r="T216" s="964"/>
      <c r="U216" s="964"/>
      <c r="V216" s="964"/>
      <c r="W216" s="964"/>
      <c r="X216" s="964"/>
      <c r="Y216" s="964"/>
      <c r="Z216" s="964"/>
      <c r="AA216" s="964"/>
      <c r="AB216" s="964"/>
      <c r="AC216" s="964"/>
      <c r="AD216" s="964"/>
      <c r="AE216" s="964"/>
    </row>
    <row r="217" spans="1:50" s="963" customFormat="1" ht="23.25" customHeight="1" x14ac:dyDescent="0.2">
      <c r="A217" s="332"/>
      <c r="B217" s="332"/>
      <c r="C217" s="332"/>
      <c r="D217" s="332"/>
      <c r="E217" s="332"/>
      <c r="F217" s="332"/>
      <c r="G217" s="332"/>
      <c r="H217" s="332"/>
      <c r="I217" s="332"/>
      <c r="J217" s="332"/>
      <c r="K217" s="332"/>
      <c r="L217" s="332"/>
      <c r="M217" s="332"/>
      <c r="N217" s="332"/>
      <c r="O217" s="332"/>
      <c r="P217" s="332"/>
      <c r="Q217" s="332"/>
      <c r="R217" s="332"/>
      <c r="S217" s="1224" t="s">
        <v>1088</v>
      </c>
      <c r="T217" s="1224" t="s">
        <v>1089</v>
      </c>
      <c r="U217" s="1224"/>
      <c r="V217" s="1224"/>
      <c r="W217" s="1224"/>
      <c r="X217" s="999"/>
      <c r="Y217" s="225"/>
      <c r="Z217" s="225"/>
      <c r="AA217" s="225"/>
      <c r="AB217" s="226"/>
      <c r="AC217" s="226"/>
      <c r="AD217" s="226"/>
      <c r="AE217" s="226"/>
      <c r="AF217" s="226"/>
      <c r="AG217" s="226"/>
      <c r="AH217" s="226"/>
      <c r="AI217" s="226"/>
      <c r="AJ217" s="226"/>
      <c r="AK217" s="226"/>
      <c r="AL217" s="226"/>
      <c r="AM217" s="226"/>
      <c r="AN217" s="226"/>
      <c r="AO217" s="226"/>
      <c r="AP217" s="226"/>
      <c r="AQ217" s="226"/>
      <c r="AR217" s="226"/>
      <c r="AS217" s="226"/>
      <c r="AT217" s="226"/>
      <c r="AU217" s="226"/>
      <c r="AV217" s="226"/>
      <c r="AW217" s="226"/>
      <c r="AX217" s="226"/>
    </row>
    <row r="218" spans="1:50" s="964" customFormat="1" x14ac:dyDescent="0.2"/>
    <row r="219" spans="1:50" s="964" customFormat="1" x14ac:dyDescent="0.2"/>
    <row r="220" spans="1:50" s="964" customFormat="1" x14ac:dyDescent="0.2"/>
    <row r="221" spans="1:50" s="964" customFormat="1" x14ac:dyDescent="0.2"/>
    <row r="222" spans="1:50" s="964" customFormat="1" x14ac:dyDescent="0.2"/>
    <row r="223" spans="1:50" s="964" customFormat="1" x14ac:dyDescent="0.2"/>
    <row r="224" spans="1:50" s="964" customFormat="1" x14ac:dyDescent="0.2"/>
    <row r="225" s="964" customFormat="1" x14ac:dyDescent="0.2"/>
    <row r="226" s="964" customFormat="1" x14ac:dyDescent="0.2"/>
    <row r="227" s="964" customFormat="1" x14ac:dyDescent="0.2"/>
    <row r="228" s="964" customFormat="1" x14ac:dyDescent="0.2"/>
    <row r="229" s="964" customFormat="1" x14ac:dyDescent="0.2"/>
    <row r="230" s="964" customFormat="1" x14ac:dyDescent="0.2"/>
    <row r="231" s="964" customFormat="1" x14ac:dyDescent="0.2"/>
    <row r="232" s="964" customFormat="1" x14ac:dyDescent="0.2"/>
    <row r="233" s="964" customFormat="1" x14ac:dyDescent="0.2"/>
    <row r="234" s="964" customFormat="1" x14ac:dyDescent="0.2"/>
    <row r="235" s="964" customFormat="1" x14ac:dyDescent="0.2"/>
    <row r="236" s="964" customFormat="1" x14ac:dyDescent="0.2"/>
    <row r="237" s="964" customFormat="1" x14ac:dyDescent="0.2"/>
    <row r="238" s="964" customFormat="1" x14ac:dyDescent="0.2"/>
    <row r="239" s="964" customFormat="1" x14ac:dyDescent="0.2"/>
    <row r="240" s="964" customFormat="1" x14ac:dyDescent="0.2"/>
    <row r="241" s="964" customFormat="1" x14ac:dyDescent="0.2"/>
    <row r="242" s="964" customFormat="1" x14ac:dyDescent="0.2"/>
    <row r="243" s="964" customFormat="1" x14ac:dyDescent="0.2"/>
    <row r="244" s="964" customFormat="1" x14ac:dyDescent="0.2"/>
    <row r="245" s="964" customFormat="1" x14ac:dyDescent="0.2"/>
    <row r="246" s="964" customFormat="1" x14ac:dyDescent="0.2"/>
    <row r="247" s="964" customFormat="1" x14ac:dyDescent="0.2"/>
    <row r="248" s="964" customFormat="1" x14ac:dyDescent="0.2"/>
    <row r="249" s="964" customFormat="1" x14ac:dyDescent="0.2"/>
    <row r="250" s="964" customFormat="1" x14ac:dyDescent="0.2"/>
    <row r="251" s="964" customFormat="1" x14ac:dyDescent="0.2"/>
    <row r="252" s="964" customFormat="1" x14ac:dyDescent="0.2"/>
    <row r="253" s="964" customFormat="1" x14ac:dyDescent="0.2"/>
    <row r="254" s="964" customFormat="1" x14ac:dyDescent="0.2"/>
    <row r="255" s="964" customFormat="1" x14ac:dyDescent="0.2"/>
    <row r="256" s="964" customFormat="1" x14ac:dyDescent="0.2"/>
    <row r="257" s="964" customFormat="1" x14ac:dyDescent="0.2"/>
    <row r="258" s="964" customFormat="1" x14ac:dyDescent="0.2"/>
    <row r="259" s="964" customFormat="1" x14ac:dyDescent="0.2"/>
    <row r="260" s="964" customFormat="1" x14ac:dyDescent="0.2"/>
    <row r="261" s="964" customFormat="1" x14ac:dyDescent="0.2"/>
    <row r="262" s="964" customFormat="1" x14ac:dyDescent="0.2"/>
    <row r="263" s="964" customFormat="1" x14ac:dyDescent="0.2"/>
    <row r="264" s="964" customFormat="1" x14ac:dyDescent="0.2"/>
    <row r="265" s="964" customFormat="1" x14ac:dyDescent="0.2"/>
    <row r="266" s="964" customFormat="1" x14ac:dyDescent="0.2"/>
    <row r="267" s="964" customFormat="1" x14ac:dyDescent="0.2"/>
    <row r="268" s="964" customFormat="1" x14ac:dyDescent="0.2"/>
    <row r="269" s="964" customFormat="1" x14ac:dyDescent="0.2"/>
    <row r="270" s="964" customFormat="1" x14ac:dyDescent="0.2"/>
    <row r="271" s="964" customFormat="1" x14ac:dyDescent="0.2"/>
    <row r="272" s="964" customFormat="1" x14ac:dyDescent="0.2"/>
    <row r="273" s="964" customFormat="1" x14ac:dyDescent="0.2"/>
    <row r="274" s="964" customFormat="1" x14ac:dyDescent="0.2"/>
    <row r="275" s="964" customFormat="1" x14ac:dyDescent="0.2"/>
    <row r="276" s="964" customFormat="1" x14ac:dyDescent="0.2"/>
    <row r="277" s="964" customFormat="1" x14ac:dyDescent="0.2"/>
    <row r="278" s="964" customFormat="1" x14ac:dyDescent="0.2"/>
    <row r="279" s="964" customFormat="1" x14ac:dyDescent="0.2"/>
    <row r="280" s="964" customFormat="1" x14ac:dyDescent="0.2"/>
    <row r="281" s="964" customFormat="1" x14ac:dyDescent="0.2"/>
    <row r="282" s="964" customFormat="1" x14ac:dyDescent="0.2"/>
    <row r="283" s="964" customFormat="1" x14ac:dyDescent="0.2"/>
    <row r="284" s="964" customFormat="1" x14ac:dyDescent="0.2"/>
    <row r="285" s="964" customFormat="1" x14ac:dyDescent="0.2"/>
    <row r="286" s="964" customFormat="1" x14ac:dyDescent="0.2"/>
    <row r="287" s="964" customFormat="1" x14ac:dyDescent="0.2"/>
    <row r="288" s="964" customFormat="1" x14ac:dyDescent="0.2"/>
    <row r="289" s="964" customFormat="1" x14ac:dyDescent="0.2"/>
    <row r="290" s="967" customFormat="1" x14ac:dyDescent="0.2"/>
    <row r="291" s="967" customFormat="1" x14ac:dyDescent="0.2"/>
    <row r="292" s="967" customFormat="1" x14ac:dyDescent="0.2"/>
    <row r="293" s="967" customFormat="1" x14ac:dyDescent="0.2"/>
    <row r="294" s="967" customFormat="1" x14ac:dyDescent="0.2"/>
    <row r="295" s="967" customFormat="1" x14ac:dyDescent="0.2"/>
    <row r="296" s="967" customFormat="1" x14ac:dyDescent="0.2"/>
    <row r="297" s="967" customFormat="1" x14ac:dyDescent="0.2"/>
    <row r="298" s="967" customFormat="1" x14ac:dyDescent="0.2"/>
    <row r="299" s="967" customFormat="1" x14ac:dyDescent="0.2"/>
    <row r="300" s="967" customFormat="1" x14ac:dyDescent="0.2"/>
    <row r="301" s="967" customFormat="1" x14ac:dyDescent="0.2"/>
    <row r="302" s="967" customFormat="1" x14ac:dyDescent="0.2"/>
    <row r="303" s="967" customFormat="1" x14ac:dyDescent="0.2"/>
    <row r="304" s="967" customFormat="1" x14ac:dyDescent="0.2"/>
    <row r="305" s="967" customFormat="1" x14ac:dyDescent="0.2"/>
    <row r="306" s="967" customFormat="1" x14ac:dyDescent="0.2"/>
    <row r="307" s="967" customFormat="1" x14ac:dyDescent="0.2"/>
    <row r="308" s="967" customFormat="1" x14ac:dyDescent="0.2"/>
    <row r="309" s="967" customFormat="1" x14ac:dyDescent="0.2"/>
    <row r="310" s="967" customFormat="1" x14ac:dyDescent="0.2"/>
    <row r="311" s="967" customFormat="1" x14ac:dyDescent="0.2"/>
    <row r="312" s="967" customFormat="1" x14ac:dyDescent="0.2"/>
    <row r="313" s="967" customFormat="1" x14ac:dyDescent="0.2"/>
    <row r="314" s="967" customFormat="1" x14ac:dyDescent="0.2"/>
    <row r="315" s="967" customFormat="1" x14ac:dyDescent="0.2"/>
    <row r="316" s="967" customFormat="1" x14ac:dyDescent="0.2"/>
    <row r="317" s="967" customFormat="1" x14ac:dyDescent="0.2"/>
    <row r="318" s="967" customFormat="1" x14ac:dyDescent="0.2"/>
    <row r="319" s="967" customFormat="1" x14ac:dyDescent="0.2"/>
    <row r="320" s="967" customFormat="1" x14ac:dyDescent="0.2"/>
    <row r="321" s="967" customFormat="1" x14ac:dyDescent="0.2"/>
    <row r="322" s="967" customFormat="1" x14ac:dyDescent="0.2"/>
    <row r="323" s="967" customFormat="1" x14ac:dyDescent="0.2"/>
    <row r="324" s="967" customFormat="1" x14ac:dyDescent="0.2"/>
    <row r="325" s="967" customFormat="1" x14ac:dyDescent="0.2"/>
    <row r="326" s="967" customFormat="1" x14ac:dyDescent="0.2"/>
    <row r="327" s="967" customFormat="1" x14ac:dyDescent="0.2"/>
    <row r="328" s="967" customFormat="1" x14ac:dyDescent="0.2"/>
    <row r="329" s="967" customFormat="1" x14ac:dyDescent="0.2"/>
    <row r="330" s="967" customFormat="1" x14ac:dyDescent="0.2"/>
    <row r="331" s="967" customFormat="1" x14ac:dyDescent="0.2"/>
    <row r="332" s="967" customFormat="1" x14ac:dyDescent="0.2"/>
    <row r="333" s="967" customFormat="1" x14ac:dyDescent="0.2"/>
    <row r="334" s="967" customFormat="1" x14ac:dyDescent="0.2"/>
    <row r="335" s="967" customFormat="1" x14ac:dyDescent="0.2"/>
    <row r="336" s="967" customFormat="1" x14ac:dyDescent="0.2"/>
    <row r="337" s="967" customFormat="1" x14ac:dyDescent="0.2"/>
    <row r="338" s="967" customFormat="1" x14ac:dyDescent="0.2"/>
    <row r="339" s="967" customFormat="1" x14ac:dyDescent="0.2"/>
    <row r="340" s="967" customFormat="1" x14ac:dyDescent="0.2"/>
    <row r="341" s="967" customFormat="1" x14ac:dyDescent="0.2"/>
    <row r="342" s="967" customFormat="1" x14ac:dyDescent="0.2"/>
    <row r="343" s="967" customFormat="1" x14ac:dyDescent="0.2"/>
    <row r="344" s="967" customFormat="1" x14ac:dyDescent="0.2"/>
    <row r="345" s="967" customFormat="1" x14ac:dyDescent="0.2"/>
    <row r="346" s="967" customFormat="1" x14ac:dyDescent="0.2"/>
    <row r="347" s="967" customFormat="1" x14ac:dyDescent="0.2"/>
    <row r="348" s="967" customFormat="1" x14ac:dyDescent="0.2"/>
    <row r="349" s="967" customFormat="1" x14ac:dyDescent="0.2"/>
    <row r="350" s="967" customFormat="1" x14ac:dyDescent="0.2"/>
    <row r="351" s="967" customFormat="1" x14ac:dyDescent="0.2"/>
    <row r="352" s="967" customFormat="1" x14ac:dyDescent="0.2"/>
    <row r="353" s="967" customFormat="1" x14ac:dyDescent="0.2"/>
    <row r="354" s="967" customFormat="1" x14ac:dyDescent="0.2"/>
    <row r="355" s="967" customFormat="1" x14ac:dyDescent="0.2"/>
    <row r="356" s="967" customFormat="1" x14ac:dyDescent="0.2"/>
    <row r="357" s="967" customFormat="1" x14ac:dyDescent="0.2"/>
    <row r="358" s="967" customFormat="1" x14ac:dyDescent="0.2"/>
    <row r="359" s="967" customFormat="1" x14ac:dyDescent="0.2"/>
    <row r="360" s="967" customFormat="1" x14ac:dyDescent="0.2"/>
    <row r="361" s="967" customFormat="1" x14ac:dyDescent="0.2"/>
    <row r="362" s="967" customFormat="1" x14ac:dyDescent="0.2"/>
    <row r="363" s="967" customFormat="1" x14ac:dyDescent="0.2"/>
    <row r="364" s="967" customFormat="1" x14ac:dyDescent="0.2"/>
    <row r="365" s="967" customFormat="1" x14ac:dyDescent="0.2"/>
    <row r="366" s="967" customFormat="1" x14ac:dyDescent="0.2"/>
    <row r="367" s="967" customFormat="1" x14ac:dyDescent="0.2"/>
    <row r="368" s="967" customFormat="1" x14ac:dyDescent="0.2"/>
    <row r="369" s="967" customFormat="1" x14ac:dyDescent="0.2"/>
    <row r="370" s="967" customFormat="1" x14ac:dyDescent="0.2"/>
    <row r="371" s="967" customFormat="1" x14ac:dyDescent="0.2"/>
    <row r="372" s="967" customFormat="1" x14ac:dyDescent="0.2"/>
    <row r="373" s="967" customFormat="1" x14ac:dyDescent="0.2"/>
    <row r="374" s="967" customFormat="1" x14ac:dyDescent="0.2"/>
    <row r="375" s="967" customFormat="1" x14ac:dyDescent="0.2"/>
    <row r="376" s="967" customFormat="1" x14ac:dyDescent="0.2"/>
    <row r="377" s="967" customFormat="1" x14ac:dyDescent="0.2"/>
    <row r="378" s="967" customFormat="1" x14ac:dyDescent="0.2"/>
    <row r="379" s="967" customFormat="1" x14ac:dyDescent="0.2"/>
    <row r="380" s="967" customFormat="1" x14ac:dyDescent="0.2"/>
    <row r="381" s="967" customFormat="1" x14ac:dyDescent="0.2"/>
    <row r="382" s="967" customFormat="1" x14ac:dyDescent="0.2"/>
    <row r="383" s="967" customFormat="1" x14ac:dyDescent="0.2"/>
    <row r="384" s="967" customFormat="1" x14ac:dyDescent="0.2"/>
    <row r="385" s="967" customFormat="1" x14ac:dyDescent="0.2"/>
    <row r="386" s="967" customFormat="1" x14ac:dyDescent="0.2"/>
    <row r="387" s="967" customFormat="1" x14ac:dyDescent="0.2"/>
    <row r="388" s="967" customFormat="1" x14ac:dyDescent="0.2"/>
    <row r="389" s="967" customFormat="1" x14ac:dyDescent="0.2"/>
    <row r="390" s="967" customFormat="1" x14ac:dyDescent="0.2"/>
    <row r="391" s="967" customFormat="1" x14ac:dyDescent="0.2"/>
    <row r="392" s="967" customFormat="1" x14ac:dyDescent="0.2"/>
    <row r="393" s="967" customFormat="1" x14ac:dyDescent="0.2"/>
    <row r="394" s="967" customFormat="1" x14ac:dyDescent="0.2"/>
    <row r="395" s="967" customFormat="1" x14ac:dyDescent="0.2"/>
    <row r="396" s="967" customFormat="1" x14ac:dyDescent="0.2"/>
    <row r="397" s="967" customFormat="1" x14ac:dyDescent="0.2"/>
    <row r="398" s="967" customFormat="1" x14ac:dyDescent="0.2"/>
    <row r="399" s="967" customFormat="1" x14ac:dyDescent="0.2"/>
    <row r="400" s="967" customFormat="1" x14ac:dyDescent="0.2"/>
    <row r="401" s="967" customFormat="1" x14ac:dyDescent="0.2"/>
    <row r="402" s="967" customFormat="1" x14ac:dyDescent="0.2"/>
    <row r="403" s="967" customFormat="1" x14ac:dyDescent="0.2"/>
    <row r="404" s="967" customFormat="1" x14ac:dyDescent="0.2"/>
    <row r="405" s="967" customFormat="1" x14ac:dyDescent="0.2"/>
    <row r="406" s="967" customFormat="1" x14ac:dyDescent="0.2"/>
    <row r="407" s="967" customFormat="1" x14ac:dyDescent="0.2"/>
    <row r="408" s="967" customFormat="1" x14ac:dyDescent="0.2"/>
    <row r="409" s="967" customFormat="1" x14ac:dyDescent="0.2"/>
    <row r="410" s="967" customFormat="1" x14ac:dyDescent="0.2"/>
    <row r="411" s="967" customFormat="1" x14ac:dyDescent="0.2"/>
    <row r="412" s="967" customFormat="1" x14ac:dyDescent="0.2"/>
    <row r="413" s="967" customFormat="1" x14ac:dyDescent="0.2"/>
    <row r="414" s="967" customFormat="1" x14ac:dyDescent="0.2"/>
    <row r="415" s="967" customFormat="1" x14ac:dyDescent="0.2"/>
    <row r="416" s="967" customFormat="1" x14ac:dyDescent="0.2"/>
    <row r="417" s="967" customFormat="1" x14ac:dyDescent="0.2"/>
    <row r="418" s="967" customFormat="1" x14ac:dyDescent="0.2"/>
    <row r="419" s="967" customFormat="1" x14ac:dyDescent="0.2"/>
    <row r="420" s="967" customFormat="1" x14ac:dyDescent="0.2"/>
    <row r="421" s="967" customFormat="1" x14ac:dyDescent="0.2"/>
    <row r="422" s="967" customFormat="1" x14ac:dyDescent="0.2"/>
    <row r="423" s="967" customFormat="1" x14ac:dyDescent="0.2"/>
    <row r="424" s="967" customFormat="1" x14ac:dyDescent="0.2"/>
    <row r="425" s="967" customFormat="1" x14ac:dyDescent="0.2"/>
    <row r="426" s="967" customFormat="1" x14ac:dyDescent="0.2"/>
    <row r="427" s="967" customFormat="1" x14ac:dyDescent="0.2"/>
    <row r="428" s="967" customFormat="1" x14ac:dyDescent="0.2"/>
    <row r="429" s="967" customFormat="1" x14ac:dyDescent="0.2"/>
    <row r="430" s="967" customFormat="1" x14ac:dyDescent="0.2"/>
    <row r="431" s="967" customFormat="1" x14ac:dyDescent="0.2"/>
    <row r="432" s="967" customFormat="1" x14ac:dyDescent="0.2"/>
    <row r="433" s="967" customFormat="1" x14ac:dyDescent="0.2"/>
    <row r="434" s="967" customFormat="1" x14ac:dyDescent="0.2"/>
    <row r="435" s="967" customFormat="1" x14ac:dyDescent="0.2"/>
    <row r="436" s="967" customFormat="1" x14ac:dyDescent="0.2"/>
    <row r="437" s="967" customFormat="1" x14ac:dyDescent="0.2"/>
    <row r="438" s="967" customFormat="1" x14ac:dyDescent="0.2"/>
    <row r="439" s="967" customFormat="1" x14ac:dyDescent="0.2"/>
    <row r="440" s="967" customFormat="1" x14ac:dyDescent="0.2"/>
    <row r="441" s="967" customFormat="1" x14ac:dyDescent="0.2"/>
    <row r="442" s="967" customFormat="1" x14ac:dyDescent="0.2"/>
    <row r="443" s="967" customFormat="1" x14ac:dyDescent="0.2"/>
    <row r="444" s="967" customFormat="1" x14ac:dyDescent="0.2"/>
    <row r="445" s="967" customFormat="1" x14ac:dyDescent="0.2"/>
    <row r="446" s="967" customFormat="1" x14ac:dyDescent="0.2"/>
    <row r="447" s="967" customFormat="1" x14ac:dyDescent="0.2"/>
    <row r="448" s="967" customFormat="1" x14ac:dyDescent="0.2"/>
    <row r="449" s="967" customFormat="1" x14ac:dyDescent="0.2"/>
    <row r="450" s="967" customFormat="1" x14ac:dyDescent="0.2"/>
    <row r="451" s="967" customFormat="1" x14ac:dyDescent="0.2"/>
    <row r="452" s="967" customFormat="1" x14ac:dyDescent="0.2"/>
    <row r="453" s="967" customFormat="1" x14ac:dyDescent="0.2"/>
    <row r="454" s="967" customFormat="1" x14ac:dyDescent="0.2"/>
    <row r="455" s="967" customFormat="1" x14ac:dyDescent="0.2"/>
    <row r="456" s="967" customFormat="1" x14ac:dyDescent="0.2"/>
    <row r="457" s="967" customFormat="1" x14ac:dyDescent="0.2"/>
    <row r="458" s="967" customFormat="1" x14ac:dyDescent="0.2"/>
    <row r="459" s="967" customFormat="1" x14ac:dyDescent="0.2"/>
    <row r="460" s="967" customFormat="1" x14ac:dyDescent="0.2"/>
    <row r="461" s="967" customFormat="1" x14ac:dyDescent="0.2"/>
    <row r="462" s="967" customFormat="1" x14ac:dyDescent="0.2"/>
    <row r="463" s="967" customFormat="1" x14ac:dyDescent="0.2"/>
    <row r="464" s="967" customFormat="1" x14ac:dyDescent="0.2"/>
    <row r="465" s="967" customFormat="1" x14ac:dyDescent="0.2"/>
    <row r="466" s="967" customFormat="1" x14ac:dyDescent="0.2"/>
    <row r="467" s="967" customFormat="1" x14ac:dyDescent="0.2"/>
    <row r="468" s="967" customFormat="1" x14ac:dyDescent="0.2"/>
    <row r="469" s="967" customFormat="1" x14ac:dyDescent="0.2"/>
    <row r="470" s="967" customFormat="1" x14ac:dyDescent="0.2"/>
    <row r="471" s="967" customFormat="1" x14ac:dyDescent="0.2"/>
    <row r="472" s="967" customFormat="1" x14ac:dyDescent="0.2"/>
    <row r="473" s="967" customFormat="1" x14ac:dyDescent="0.2"/>
    <row r="474" s="967" customFormat="1" x14ac:dyDescent="0.2"/>
    <row r="475" s="967" customFormat="1" x14ac:dyDescent="0.2"/>
    <row r="476" s="967" customFormat="1" x14ac:dyDescent="0.2"/>
    <row r="477" s="967" customFormat="1" x14ac:dyDescent="0.2"/>
    <row r="478" s="967" customFormat="1" x14ac:dyDescent="0.2"/>
    <row r="479" s="967" customFormat="1" x14ac:dyDescent="0.2"/>
    <row r="480" s="967" customFormat="1" x14ac:dyDescent="0.2"/>
    <row r="481" s="967" customFormat="1" x14ac:dyDescent="0.2"/>
    <row r="482" s="967" customFormat="1" x14ac:dyDescent="0.2"/>
    <row r="483" s="967" customFormat="1" x14ac:dyDescent="0.2"/>
    <row r="484" s="967" customFormat="1" x14ac:dyDescent="0.2"/>
    <row r="485" s="967" customFormat="1" x14ac:dyDescent="0.2"/>
    <row r="486" s="967" customFormat="1" x14ac:dyDescent="0.2"/>
    <row r="487" s="967" customFormat="1" x14ac:dyDescent="0.2"/>
    <row r="488" s="967" customFormat="1" x14ac:dyDescent="0.2"/>
    <row r="489" s="967" customFormat="1" x14ac:dyDescent="0.2"/>
    <row r="490" s="967" customFormat="1" x14ac:dyDescent="0.2"/>
    <row r="491" s="967" customFormat="1" x14ac:dyDescent="0.2"/>
    <row r="492" s="967" customFormat="1" x14ac:dyDescent="0.2"/>
    <row r="493" s="967" customFormat="1" x14ac:dyDescent="0.2"/>
    <row r="494" s="967" customFormat="1" x14ac:dyDescent="0.2"/>
    <row r="495" s="967" customFormat="1" x14ac:dyDescent="0.2"/>
    <row r="496" s="967" customFormat="1" x14ac:dyDescent="0.2"/>
    <row r="497" s="967" customFormat="1" x14ac:dyDescent="0.2"/>
    <row r="498" s="967" customFormat="1" x14ac:dyDescent="0.2"/>
    <row r="499" s="967" customFormat="1" x14ac:dyDescent="0.2"/>
    <row r="500" s="967" customFormat="1" x14ac:dyDescent="0.2"/>
    <row r="501" s="967" customFormat="1" x14ac:dyDescent="0.2"/>
    <row r="502" s="967" customFormat="1" x14ac:dyDescent="0.2"/>
    <row r="503" s="967" customFormat="1" x14ac:dyDescent="0.2"/>
    <row r="504" s="967" customFormat="1" x14ac:dyDescent="0.2"/>
    <row r="505" s="967" customFormat="1" x14ac:dyDescent="0.2"/>
    <row r="506" s="967" customFormat="1" x14ac:dyDescent="0.2"/>
    <row r="507" s="967" customFormat="1" x14ac:dyDescent="0.2"/>
    <row r="508" s="967" customFormat="1" x14ac:dyDescent="0.2"/>
    <row r="509" s="967" customFormat="1" x14ac:dyDescent="0.2"/>
    <row r="510" s="967" customFormat="1" x14ac:dyDescent="0.2"/>
    <row r="511" s="967" customFormat="1" x14ac:dyDescent="0.2"/>
    <row r="512" s="967" customFormat="1" x14ac:dyDescent="0.2"/>
    <row r="513" s="967" customFormat="1" x14ac:dyDescent="0.2"/>
  </sheetData>
  <sheetProtection password="DDBE" sheet="1" objects="1" scenarios="1" formatCells="0" insertRows="0" deleteRows="0"/>
  <mergeCells count="22">
    <mergeCell ref="S1:U1"/>
    <mergeCell ref="Q180:R180"/>
    <mergeCell ref="L43:M43"/>
    <mergeCell ref="L44:M44"/>
    <mergeCell ref="L42:M42"/>
    <mergeCell ref="L45:M45"/>
    <mergeCell ref="L61:O61"/>
    <mergeCell ref="L51:M51"/>
    <mergeCell ref="A1:R1"/>
    <mergeCell ref="L47:M47"/>
    <mergeCell ref="L48:M48"/>
    <mergeCell ref="L49:M49"/>
    <mergeCell ref="L50:M50"/>
    <mergeCell ref="L46:M46"/>
    <mergeCell ref="B198:P206"/>
    <mergeCell ref="L60:O60"/>
    <mergeCell ref="A73:C73"/>
    <mergeCell ref="L63:O63"/>
    <mergeCell ref="L64:O64"/>
    <mergeCell ref="A69:C69"/>
    <mergeCell ref="L62:O62"/>
    <mergeCell ref="A113:H113"/>
  </mergeCells>
  <dataValidations count="1">
    <dataValidation type="textLength" operator="lessThanOrEqual" allowBlank="1" showInputMessage="1" showErrorMessage="1" sqref="B198:P206">
      <formula1>2000</formula1>
    </dataValidation>
  </dataValidations>
  <hyperlinks>
    <hyperlink ref="S217" location="'Отчет о смягчении последствий'!A1" display="НАЗАД ◄"/>
    <hyperlink ref="T217" location="'Шкала адаптации'!A1" display="► ВПЕРЕД"/>
    <hyperlink ref="S1" location="'Главная страница'!A1" display="▲ ГЛАВНАЯ СТРАНИЦА"/>
  </hyperlinks>
  <pageMargins left="0.75" right="0.75" top="1" bottom="1" header="0.3" footer="0.3"/>
  <pageSetup paperSize="9" scale="31" orientation="portrait" r:id="rId1"/>
  <headerFooter alignWithMargins="0"/>
  <rowBreaks count="2" manualBreakCount="2">
    <brk id="75" max="22" man="1"/>
    <brk id="134" max="22"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C754EF69CC447396707CDFA155F784005263AE7B1955CB40BF3B90D9706DBE57" ma:contentTypeVersion="3" ma:contentTypeDescription="Create a new document." ma:contentTypeScope="" ma:versionID="801611814e6d169575d1716d8a276b9f">
  <xsd:schema xmlns:xsd="http://www.w3.org/2001/XMLSchema" xmlns:xs="http://www.w3.org/2001/XMLSchema" xmlns:p="http://schemas.microsoft.com/office/2006/metadata/properties" xmlns:ns2="0ef35ed1-7672-41c6-b995-074fd153f41c" xmlns:ns3="7e255b86-8d55-41a7-92f9-aa7470bc9325" targetNamespace="http://schemas.microsoft.com/office/2006/metadata/properties" ma:root="true" ma:fieldsID="4efb1859883484499e86790cba18a455" ns2:_="" ns3:_="">
    <xsd:import namespace="0ef35ed1-7672-41c6-b995-074fd153f41c"/>
    <xsd:import namespace="7e255b86-8d55-41a7-92f9-aa7470bc9325"/>
    <xsd:element name="properties">
      <xsd:complexType>
        <xsd:sequence>
          <xsd:element name="documentManagement">
            <xsd:complexType>
              <xsd:all>
                <xsd:element ref="ns2:ProjectDocumentDescription" minOccurs="0"/>
                <xsd:element ref="ns2:ProjectDocumentCategory"/>
                <xsd:element ref="ns2:Year" minOccurs="0"/>
                <xsd:element ref="ns2:Country" minOccurs="0"/>
                <xsd:element ref="ns2:Subcategory" minOccurs="0"/>
                <xsd:element ref="ns2:EcofysConfidential" minOccurs="0"/>
                <xsd:element ref="ns3:SharedWithUsers" minOccurs="0"/>
                <xsd:element ref="ns3:SharingHintHash"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35ed1-7672-41c6-b995-074fd153f41c" elementFormDefault="qualified">
    <xsd:import namespace="http://schemas.microsoft.com/office/2006/documentManagement/types"/>
    <xsd:import namespace="http://schemas.microsoft.com/office/infopath/2007/PartnerControls"/>
    <xsd:element name="ProjectDocumentDescription" ma:index="8" nillable="true" ma:displayName="Document Description" ma:internalName="ProjectDocumentDescription">
      <xsd:simpleType>
        <xsd:restriction base="dms:Note">
          <xsd:maxLength value="255"/>
        </xsd:restriction>
      </xsd:simpleType>
    </xsd:element>
    <xsd:element name="ProjectDocumentCategory" ma:index="9" ma:displayName="Document Category" ma:default="No Category" ma:internalName="ProjectDocumentCategory">
      <xsd:simpleType>
        <xsd:restriction base="dms:Choice">
          <xsd:enumeration value="Proposal"/>
          <xsd:enumeration value="QCL"/>
          <xsd:enumeration value="Budget"/>
          <xsd:enumeration value="Contract"/>
          <xsd:enumeration value="Communication"/>
          <xsd:enumeration value="Minutes"/>
          <xsd:enumeration value="Data"/>
          <xsd:enumeration value="Report"/>
          <xsd:enumeration value="Background information"/>
          <xsd:enumeration value="Invoice"/>
          <xsd:enumeration value="Planning and control"/>
          <xsd:enumeration value="Presentation"/>
          <xsd:enumeration value="Image"/>
          <xsd:enumeration value="Sub-contract"/>
          <xsd:enumeration value="Drawing"/>
          <xsd:enumeration value="Analysis"/>
          <xsd:enumeration value="CV"/>
          <xsd:enumeration value="No Category"/>
          <xsd:enumeration value="Tender document"/>
          <xsd:enumeration value="Travel"/>
        </xsd:restriction>
      </xsd:simpleType>
    </xsd:element>
    <xsd:element name="Year" ma:index="10" nillable="true" ma:displayName="Year" ma:default="" ma:internalName="Year">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Country" ma:index="11" nillable="true" ma:displayName="Country" ma:default="" ma:internalName="Country">
      <xsd:simpleType>
        <xsd:restriction base="dms:Choice">
          <xsd:enumeration value=".Africa (region)"/>
          <xsd:enumeration value=".APEC countries (region)"/>
          <xsd:enumeration value=".Asia (region)"/>
          <xsd:enumeration value=".EU (region)"/>
          <xsd:enumeration value=".Euromed (region)"/>
          <xsd:enumeration value=".Global/World (region)"/>
          <xsd:enumeration value=".Latin America (region)"/>
          <xsd:enumeration value=".MENA (region)"/>
          <xsd:enumeration value=".OHADA (region)"/>
          <xsd:enumeration value=".OPEC countries (region)"/>
          <xsd:enumeration value="Albania"/>
          <xsd:enumeration value="Algeria"/>
          <xsd:enumeration value="Angola"/>
          <xsd:enumeration value="Antigua and Barbuda"/>
          <xsd:enumeration value="Argentina"/>
          <xsd:enumeration value="Australia"/>
          <xsd:enumeration value="Austria"/>
          <xsd:enumeration value="Bahrain"/>
          <xsd:enumeration value="Barbados"/>
          <xsd:enumeration value="Belgium"/>
          <xsd:enumeration value="Belize"/>
          <xsd:enumeration value="Benelux"/>
          <xsd:enumeration value="Benin"/>
          <xsd:enumeration value="Benin"/>
          <xsd:enumeration value="Bolivia"/>
          <xsd:enumeration value="Bonaire"/>
          <xsd:enumeration value="Botswana"/>
          <xsd:enumeration value="Brazil"/>
          <xsd:enumeration value="Brunei"/>
          <xsd:enumeration value="Bulgaria"/>
          <xsd:enumeration value="Burkina Faso"/>
          <xsd:enumeration value="Burkina Faso"/>
          <xsd:enumeration value="Burundi"/>
          <xsd:enumeration value="Cameroon"/>
          <xsd:enumeration value="Canada"/>
          <xsd:enumeration value="Cape Verde"/>
          <xsd:enumeration value="Central African Republic"/>
          <xsd:enumeration value="Chad"/>
          <xsd:enumeration value="Chile"/>
          <xsd:enumeration value="Chinese Taipei"/>
          <xsd:enumeration value="Colombia"/>
          <xsd:enumeration value="Comoros"/>
          <xsd:enumeration value="Congo"/>
          <xsd:enumeration value="Costa Rica"/>
          <xsd:enumeration value="Cote d'Ivoire"/>
          <xsd:enumeration value="Cyprus"/>
          <xsd:enumeration value="Czech Republic"/>
          <xsd:enumeration value="Dem. Rep. Congo (Zaire)"/>
          <xsd:enumeration value="Denmark"/>
          <xsd:enumeration value="Djibouti"/>
          <xsd:enumeration value="Dominica"/>
          <xsd:enumeration value="Dominican Republic"/>
          <xsd:enumeration value="Ecuador"/>
          <xsd:enumeration value="Egypt"/>
          <xsd:enumeration value="El Salvador"/>
          <xsd:enumeration value="Equatorial Guinea"/>
          <xsd:enumeration value="Estonia"/>
          <xsd:enumeration value="Ethiopia"/>
          <xsd:enumeration value="Europe"/>
          <xsd:enumeration value="Finland"/>
          <xsd:enumeration value="France"/>
          <xsd:enumeration value="Gabon"/>
          <xsd:enumeration value="Gambia"/>
          <xsd:enumeration value="Germany"/>
          <xsd:enumeration value="Ghana"/>
          <xsd:enumeration value="Greece"/>
          <xsd:enumeration value="Grenada"/>
          <xsd:enumeration value="Guatemala"/>
          <xsd:enumeration value="Guinea"/>
          <xsd:enumeration value="Guinea Bissau"/>
          <xsd:enumeration value="Guyana"/>
          <xsd:enumeration value="Haiti"/>
          <xsd:enumeration value="Honduras"/>
          <xsd:enumeration value="Hong Kong, China"/>
          <xsd:enumeration value="Hungary"/>
          <xsd:enumeration value="Iceland"/>
          <xsd:enumeration value="India"/>
          <xsd:enumeration value="Indonesia"/>
          <xsd:enumeration value="Iran"/>
          <xsd:enumeration value="Iraq"/>
          <xsd:enumeration value="Ireland"/>
          <xsd:enumeration value="Israel"/>
          <xsd:enumeration value="Italy"/>
          <xsd:enumeration value="Ivory Coast"/>
          <xsd:enumeration value="Jamaica"/>
          <xsd:enumeration value="Japan"/>
          <xsd:enumeration value="Jordan"/>
          <xsd:enumeration value="Kazakhstan"/>
          <xsd:enumeration value="Kenya"/>
          <xsd:enumeration value="Korea, North"/>
          <xsd:enumeration value="Korea, South"/>
          <xsd:enumeration value="Kuwait"/>
          <xsd:enumeration value="Kyrgyzstan"/>
          <xsd:enumeration value="Latvia"/>
          <xsd:enumeration value="Lebanon"/>
          <xsd:enumeration value="Lesotho"/>
          <xsd:enumeration value="Liberia"/>
          <xsd:enumeration value="Libya"/>
          <xsd:enumeration value="Lithuania"/>
          <xsd:enumeration value="Luxembourg"/>
          <xsd:enumeration value="Madagascar"/>
          <xsd:enumeration value="Malawi"/>
          <xsd:enumeration value="Malaysia"/>
          <xsd:enumeration value="Maldives"/>
          <xsd:enumeration value="Mali"/>
          <xsd:enumeration value="Malta"/>
          <xsd:enumeration value="Mauritania"/>
          <xsd:enumeration value="Mauritius"/>
          <xsd:enumeration value="Mexico"/>
          <xsd:enumeration value="Moldova"/>
          <xsd:enumeration value="Mongolia"/>
          <xsd:enumeration value="Morocco"/>
          <xsd:enumeration value="Mozambique"/>
          <xsd:enumeration value="Myanmar"/>
          <xsd:enumeration value="Namibia"/>
          <xsd:enumeration value="Nepal"/>
          <xsd:enumeration value="New Zealand"/>
          <xsd:enumeration value="Nicaragua"/>
          <xsd:enumeration value="Niger"/>
          <xsd:enumeration value="Nigeria"/>
          <xsd:enumeration value="Oman"/>
          <xsd:enumeration value="Pakistan"/>
          <xsd:enumeration value="Palestinian territories"/>
          <xsd:enumeration value="Panama"/>
          <xsd:enumeration value="Papua New Guinea"/>
          <xsd:enumeration value="Paraguay"/>
          <xsd:enumeration value="People's Republic of China"/>
          <xsd:enumeration value="Peru"/>
          <xsd:enumeration value="Peru"/>
          <xsd:enumeration value="Philippines"/>
          <xsd:enumeration value="Poland"/>
          <xsd:enumeration value="Portugal"/>
          <xsd:enumeration value="Qatar"/>
          <xsd:enumeration value="Reunion"/>
          <xsd:enumeration value="Romania"/>
          <xsd:enumeration value="Russia"/>
          <xsd:enumeration value="Rwanda"/>
          <xsd:enumeration value="Saint Kitts and Nevis"/>
          <xsd:enumeration value="Saint Lucia"/>
          <xsd:enumeration value="Saint Vincent and the Grenadines"/>
          <xsd:enumeration value="São Tomé and Principe"/>
          <xsd:enumeration value="Saudi Arabia"/>
          <xsd:enumeration value="Senegal"/>
          <xsd:enumeration value="Seychelles"/>
          <xsd:enumeration value="Sierra Leone"/>
          <xsd:enumeration value="Singapore"/>
          <xsd:enumeration value="Singapore"/>
          <xsd:enumeration value="Slovakia"/>
          <xsd:enumeration value="Slovenia"/>
          <xsd:enumeration value="Somalia"/>
          <xsd:enumeration value="South Africa"/>
          <xsd:enumeration value="Spain"/>
          <xsd:enumeration value="Sri Lanka"/>
          <xsd:enumeration value="Sudan"/>
          <xsd:enumeration value="Suriname"/>
          <xsd:enumeration value="Swaziland"/>
          <xsd:enumeration value="Sweden"/>
          <xsd:enumeration value="Switzerland"/>
          <xsd:enumeration value="Syria"/>
          <xsd:enumeration value="Taiwan"/>
          <xsd:enumeration value="Tajikistan"/>
          <xsd:enumeration value="Tanzania"/>
          <xsd:enumeration value="Thailand"/>
          <xsd:enumeration value="The Bahamas"/>
          <xsd:enumeration value="The Netherlands"/>
          <xsd:enumeration value="Togo"/>
          <xsd:enumeration value="Trinidad and Tobago"/>
          <xsd:enumeration value="Tunisia"/>
          <xsd:enumeration value="Turkey"/>
          <xsd:enumeration value="Turkmenistan"/>
          <xsd:enumeration value="Uganda"/>
          <xsd:enumeration value="Ukraine"/>
          <xsd:enumeration value="United Arab Emirates"/>
          <xsd:enumeration value="United Kingdom"/>
          <xsd:enumeration value="United States"/>
          <xsd:enumeration value="Uruguay"/>
          <xsd:enumeration value="Uzbekistan"/>
          <xsd:enumeration value="Venezuela"/>
          <xsd:enumeration value="Vietnam"/>
          <xsd:enumeration value="Yemen"/>
          <xsd:enumeration value="Zambia"/>
          <xsd:enumeration value="Zanzibar"/>
          <xsd:enumeration value="Zimbabwe"/>
        </xsd:restriction>
      </xsd:simpleType>
    </xsd:element>
    <xsd:element name="Subcategory" ma:index="12" nillable="true" ma:displayName="Sub category" ma:format="Dropdown" ma:internalName="Subcategory">
      <xsd:simpleType>
        <xsd:restriction base="dms:Choice">
          <xsd:enumeration value="Short"/>
          <xsd:enumeration value="Extended"/>
        </xsd:restriction>
      </xsd:simpleType>
    </xsd:element>
    <xsd:element name="EcofysConfidential" ma:index="13" nillable="true" ma:displayName="Confidential" ma:default="0" ma:internalName="EcofysConfidential">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e255b86-8d55-41a7-92f9-aa7470bc93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5" nillable="true" ma:displayName="Sharing Hint Hash" ma:internalName="SharingHintHash" ma:readOnly="true">
      <xsd:simpleType>
        <xsd:restriction base="dms:Text"/>
      </xsd:simple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untry xmlns="0ef35ed1-7672-41c6-b995-074fd153f41c" xsi:nil="true"/>
    <Year xmlns="0ef35ed1-7672-41c6-b995-074fd153f41c" xsi:nil="true"/>
    <Subcategory xmlns="0ef35ed1-7672-41c6-b995-074fd153f41c" xsi:nil="true"/>
    <ProjectDocumentCategory xmlns="0ef35ed1-7672-41c6-b995-074fd153f41c">Data</ProjectDocumentCategory>
    <EcofysConfidential xmlns="0ef35ed1-7672-41c6-b995-074fd153f41c">false</EcofysConfidential>
    <ProjectDocumentDescription xmlns="0ef35ed1-7672-41c6-b995-074fd153f41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40E0F4-CE8D-4AB0-9B1F-F6FEB179BE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f35ed1-7672-41c6-b995-074fd153f41c"/>
    <ds:schemaRef ds:uri="7e255b86-8d55-41a7-92f9-aa7470bc93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EF6EC7-3954-4AF2-892A-213928608922}">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7e255b86-8d55-41a7-92f9-aa7470bc9325"/>
    <ds:schemaRef ds:uri="0ef35ed1-7672-41c6-b995-074fd153f41c"/>
    <ds:schemaRef ds:uri="http://www.w3.org/XML/1998/namespace"/>
  </ds:schemaRefs>
</ds:datastoreItem>
</file>

<file path=customXml/itemProps3.xml><?xml version="1.0" encoding="utf-8"?>
<ds:datastoreItem xmlns:ds="http://schemas.openxmlformats.org/officeDocument/2006/customXml" ds:itemID="{8027EE3F-255C-44B0-BEB8-C9C9753B97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18</vt:i4>
      </vt:variant>
      <vt:variant>
        <vt:lpstr>Іменовані діапазони</vt:lpstr>
      </vt:variant>
      <vt:variant>
        <vt:i4>89</vt:i4>
      </vt:variant>
    </vt:vector>
  </HeadingPairs>
  <TitlesOfParts>
    <vt:vector size="107" baseType="lpstr">
      <vt:lpstr>Главная страница</vt:lpstr>
      <vt:lpstr>Стратегия</vt:lpstr>
      <vt:lpstr>БКВ</vt:lpstr>
      <vt:lpstr>МКВ1</vt:lpstr>
      <vt:lpstr>МКВ2</vt:lpstr>
      <vt:lpstr>Действия по смягчению</vt:lpstr>
      <vt:lpstr>Образцы совершенства</vt:lpstr>
      <vt:lpstr>Отчет о смягчении последствий</vt:lpstr>
      <vt:lpstr>Мониторинговый отчет</vt:lpstr>
      <vt:lpstr>Шкала адаптации</vt:lpstr>
      <vt:lpstr>Риски и уязвимости</vt:lpstr>
      <vt:lpstr>Действия по адаптации</vt:lpstr>
      <vt:lpstr>Отчет по адаптации</vt:lpstr>
      <vt:lpstr>Показатели адаптации</vt:lpstr>
      <vt:lpstr>Коэффициенты выбросов</vt:lpstr>
      <vt:lpstr>Categories</vt:lpstr>
      <vt:lpstr>Drop-down Menus</vt:lpstr>
      <vt:lpstr>extra</vt:lpstr>
      <vt:lpstr>ActionStatus</vt:lpstr>
      <vt:lpstr>B</vt:lpstr>
      <vt:lpstr>barriers</vt:lpstr>
      <vt:lpstr>base</vt:lpstr>
      <vt:lpstr>Base2020</vt:lpstr>
      <vt:lpstr>Base2030</vt:lpstr>
      <vt:lpstr>Baselong</vt:lpstr>
      <vt:lpstr>BEIs</vt:lpstr>
      <vt:lpstr>boe</vt:lpstr>
      <vt:lpstr>build_p</vt:lpstr>
      <vt:lpstr>buildings</vt:lpstr>
      <vt:lpstr>dayapproval</vt:lpstr>
      <vt:lpstr>elect_p</vt:lpstr>
      <vt:lpstr>electricity</vt:lpstr>
      <vt:lpstr>ExpectedChange</vt:lpstr>
      <vt:lpstr>HazardLevel</vt:lpstr>
      <vt:lpstr>heat</vt:lpstr>
      <vt:lpstr>heat_p</vt:lpstr>
      <vt:lpstr>Impact</vt:lpstr>
      <vt:lpstr>ImpactLevel</vt:lpstr>
      <vt:lpstr>ind_p</vt:lpstr>
      <vt:lpstr>indsutry</vt:lpstr>
      <vt:lpstr>industry</vt:lpstr>
      <vt:lpstr>Intensity</vt:lpstr>
      <vt:lpstr>InvolvementLevel</vt:lpstr>
      <vt:lpstr>KeyAction</vt:lpstr>
      <vt:lpstr>Language</vt:lpstr>
      <vt:lpstr>level_inv</vt:lpstr>
      <vt:lpstr>Long_term_target_year</vt:lpstr>
      <vt:lpstr>MEI</vt:lpstr>
      <vt:lpstr>MEIs</vt:lpstr>
      <vt:lpstr>monthapproval</vt:lpstr>
      <vt:lpstr>OccurenceLikelihood</vt:lpstr>
      <vt:lpstr>option2</vt:lpstr>
      <vt:lpstr>options</vt:lpstr>
      <vt:lpstr>origin</vt:lpstr>
      <vt:lpstr>other</vt:lpstr>
      <vt:lpstr>other_p</vt:lpstr>
      <vt:lpstr>Outcome</vt:lpstr>
      <vt:lpstr>publicl_p</vt:lpstr>
      <vt:lpstr>publiclight</vt:lpstr>
      <vt:lpstr>publight</vt:lpstr>
      <vt:lpstr>redtype</vt:lpstr>
      <vt:lpstr>referenceyears</vt:lpstr>
      <vt:lpstr>Sectors</vt:lpstr>
      <vt:lpstr>selectx</vt:lpstr>
      <vt:lpstr>selectxboe</vt:lpstr>
      <vt:lpstr>status</vt:lpstr>
      <vt:lpstr>Categories!status1</vt:lpstr>
      <vt:lpstr>target</vt:lpstr>
      <vt:lpstr>TargetYear</vt:lpstr>
      <vt:lpstr>time</vt:lpstr>
      <vt:lpstr>timefinal</vt:lpstr>
      <vt:lpstr>extra!timeframe</vt:lpstr>
      <vt:lpstr>Timeframe</vt:lpstr>
      <vt:lpstr>timeframefinal</vt:lpstr>
      <vt:lpstr>timeframefinalboe</vt:lpstr>
      <vt:lpstr>timestart</vt:lpstr>
      <vt:lpstr>timestartboe</vt:lpstr>
      <vt:lpstr>transp_p</vt:lpstr>
      <vt:lpstr>transport</vt:lpstr>
      <vt:lpstr>trasnport</vt:lpstr>
      <vt:lpstr>Vulnerability</vt:lpstr>
      <vt:lpstr>extra!year</vt:lpstr>
      <vt:lpstr>Year</vt:lpstr>
      <vt:lpstr>Year2</vt:lpstr>
      <vt:lpstr>yearpproval</vt:lpstr>
      <vt:lpstr>YesNo</vt:lpstr>
      <vt:lpstr>'Действия по адаптации'!Заголовки_для_друку</vt:lpstr>
      <vt:lpstr>'Отчет по адаптации'!Заголовки_для_друку</vt:lpstr>
      <vt:lpstr>'Показатели адаптации'!Заголовки_для_друку</vt:lpstr>
      <vt:lpstr>'Риски и уязвимости'!Заголовки_для_друку</vt:lpstr>
      <vt:lpstr>'Шкала адаптации'!Заголовки_для_друку</vt:lpstr>
      <vt:lpstr>Categories!Область_друку</vt:lpstr>
      <vt:lpstr>БКВ!Область_друку</vt:lpstr>
      <vt:lpstr>'Главная страница'!Область_друку</vt:lpstr>
      <vt:lpstr>'Действия по адаптации'!Область_друку</vt:lpstr>
      <vt:lpstr>'Действия по смягчению'!Область_друку</vt:lpstr>
      <vt:lpstr>'Коэффициенты выбросов'!Область_друку</vt:lpstr>
      <vt:lpstr>МКВ1!Область_друку</vt:lpstr>
      <vt:lpstr>МКВ2!Область_друку</vt:lpstr>
      <vt:lpstr>'Мониторинговый отчет'!Область_друку</vt:lpstr>
      <vt:lpstr>'Образцы совершенства'!Область_друку</vt:lpstr>
      <vt:lpstr>'Отчет о смягчении последствий'!Область_друку</vt:lpstr>
      <vt:lpstr>'Отчет по адаптации'!Область_друку</vt:lpstr>
      <vt:lpstr>'Показатели адаптации'!Область_друку</vt:lpstr>
      <vt:lpstr>'Риски и уязвимости'!Область_друку</vt:lpstr>
      <vt:lpstr>Стратегия!Область_друку</vt:lpstr>
      <vt:lpstr>'Шкала адаптации'!Область_друку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SECAP template</dc:title>
  <dc:creator>Covenant of Mayors</dc:creator>
  <cp:lastModifiedBy>Energy cities</cp:lastModifiedBy>
  <cp:revision/>
  <cp:lastPrinted>2016-07-05T13:16:04Z</cp:lastPrinted>
  <dcterms:created xsi:type="dcterms:W3CDTF">2015-09-09T13:26:46Z</dcterms:created>
  <dcterms:modified xsi:type="dcterms:W3CDTF">2017-07-18T14:10:11Z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0x01010041C754EF69CC447396707CDFA155F784005263AE7B1955CB40BF3B90D9706DBE57</vt:lpwstr>
  </property>
</Properties>
</file>