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921C867C-A93D-43AF-9963-882E174EBD0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  <sheet name="Аркуш2" sheetId="2" r:id="rId2"/>
    <sheet name="Аркуш3" sheetId="3" r:id="rId3"/>
  </sheets>
  <definedNames>
    <definedName name="Коефіцієнт">Аркуш1!$C$36:$C$39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9" i="1" l="1"/>
  <c r="C48" i="1"/>
  <c r="C47" i="1"/>
  <c r="C46" i="1"/>
  <c r="C45" i="1"/>
  <c r="C44" i="1"/>
  <c r="C43" i="1"/>
  <c r="C38" i="1"/>
  <c r="C14" i="1" l="1"/>
  <c r="G12" i="1" l="1"/>
  <c r="D52" i="1"/>
  <c r="C20" i="1" s="1"/>
  <c r="C39" i="1" l="1"/>
  <c r="C37" i="1"/>
  <c r="D51" i="1" s="1"/>
  <c r="C36" i="1"/>
  <c r="C16" i="1" l="1"/>
  <c r="C18" i="1" s="1"/>
</calcChain>
</file>

<file path=xl/sharedStrings.xml><?xml version="1.0" encoding="utf-8"?>
<sst xmlns="http://schemas.openxmlformats.org/spreadsheetml/2006/main" count="40" uniqueCount="35">
  <si>
    <t>Населення, осіб</t>
  </si>
  <si>
    <t>Розмір членських внесків, грн.</t>
  </si>
  <si>
    <t>≤ 8 000</t>
  </si>
  <si>
    <t>8 000 – 25 000</t>
  </si>
  <si>
    <t>25 000 – 50 000</t>
  </si>
  <si>
    <t>50 000 – 100 000</t>
  </si>
  <si>
    <t>100 000 – 200 000</t>
  </si>
  <si>
    <t>200 000 – 500 000</t>
  </si>
  <si>
    <t>≥ 500 000</t>
  </si>
  <si>
    <t>1 квартал</t>
  </si>
  <si>
    <t>2 квартал</t>
  </si>
  <si>
    <t>3 квартал</t>
  </si>
  <si>
    <t>4 квартал</t>
  </si>
  <si>
    <t>Нове міто-член АЕМУ</t>
  </si>
  <si>
    <t>Коефіцієнт</t>
  </si>
  <si>
    <t>Прийняте рішення на сесії міської ради по квартально</t>
  </si>
  <si>
    <t>Місто-член АЕМУ</t>
  </si>
  <si>
    <t>Виберіть населення вашого міста, осіб</t>
  </si>
  <si>
    <t>1.</t>
  </si>
  <si>
    <t>2.</t>
  </si>
  <si>
    <t>Вступний членський внесок,грн</t>
  </si>
  <si>
    <t>Виберіть квартал в поточному році, впродовж якого орган місцевого самоврядування прийняв рішення про вступ в АЕМУ</t>
  </si>
  <si>
    <t>Розрахунок для Нових міст-членів АЕМУ:</t>
  </si>
  <si>
    <t>Коефіцієнт, відповідно до кварталу поточного року:</t>
  </si>
  <si>
    <t>Розмір вступного членського внеску, грн.:</t>
  </si>
  <si>
    <t>Розмір щорічного членського внеску, грн.:</t>
  </si>
  <si>
    <t>Загальна сума членсько внеску, грн:</t>
  </si>
  <si>
    <t>Сума членського внеску за поточний рік, грн:</t>
  </si>
  <si>
    <t>3*.</t>
  </si>
  <si>
    <t>4*.</t>
  </si>
  <si>
    <t>5*.</t>
  </si>
  <si>
    <t>6*.</t>
  </si>
  <si>
    <t>До оплати у поточному році, грн.:</t>
  </si>
  <si>
    <t>Розрахунок для Діючих міст-членів АЕМУ:</t>
  </si>
  <si>
    <t>До оплати у наступному році, грн.: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</si>
</sst>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16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0" xfId="0" applyFont="1" applyBorder="1"/>
    <xf numFmtId="0" fontId="1" fillId="0" borderId="7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2" xfId="0" applyFont="1" applyFill="1" applyBorder="1"/>
    <xf numFmtId="0" fontId="1" fillId="2" borderId="12" xfId="0" applyFont="1" applyFill="1" applyBorder="1"/>
    <xf numFmtId="0" fontId="1" fillId="0" borderId="11" xfId="0" applyFont="1" applyBorder="1"/>
    <xf numFmtId="0" fontId="1" fillId="0" borderId="2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right"/>
    </xf>
    <xf numFmtId="0" fontId="1" fillId="2" borderId="19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3" fillId="2" borderId="19" xfId="0" applyFont="1" applyFill="1" applyBorder="1"/>
    <xf numFmtId="0" fontId="3" fillId="2" borderId="20" xfId="0" applyFont="1" applyFill="1" applyBorder="1"/>
    <xf numFmtId="0" fontId="3" fillId="2" borderId="2" xfId="0" applyFont="1" applyFill="1" applyBorder="1"/>
    <xf numFmtId="0" fontId="4" fillId="0" borderId="0" xfId="0" applyFont="1" applyBorder="1"/>
    <xf numFmtId="0" fontId="4" fillId="0" borderId="17" xfId="0" applyFont="1" applyBorder="1"/>
    <xf numFmtId="0" fontId="1" fillId="0" borderId="17" xfId="0" applyFont="1" applyBorder="1"/>
    <xf numFmtId="0" fontId="1" fillId="0" borderId="1" xfId="0" applyFont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1" fillId="4" borderId="2" xfId="0" applyFont="1" applyFill="1" applyBorder="1"/>
    <xf numFmtId="0" fontId="1" fillId="4" borderId="12" xfId="0" applyFont="1" applyFill="1" applyBorder="1"/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9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2" fillId="0" borderId="20" xfId="0" applyFont="1" applyBorder="1"/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5" fillId="3" borderId="2" xfId="0" applyFont="1" applyFill="1" applyBorder="1"/>
    <xf numFmtId="0" fontId="4" fillId="0" borderId="6" xfId="0" applyFont="1" applyBorder="1"/>
    <xf numFmtId="0" fontId="4" fillId="0" borderId="3" xfId="0" applyFont="1" applyBorder="1"/>
    <xf numFmtId="0" fontId="4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$D$35" fmlaRange="$B$36:$B$39" noThreeD="1" sel="4" val="0"/>
</file>

<file path=xl/ctrlProps/ctrlProp2.xml><?xml version="1.0" encoding="utf-8"?>
<formControlPr xmlns="http://schemas.microsoft.com/office/spreadsheetml/2009/9/main" objectType="Drop" dropStyle="combo" dx="16" fmlaLink="$D$42" fmlaRange="$B$43:$B$49" noThreeD="1" sel="3" val="0"/>
</file>

<file path=xl/ctrlProps/ctrlProp3.xml><?xml version="1.0" encoding="utf-8"?>
<formControlPr xmlns="http://schemas.microsoft.com/office/spreadsheetml/2009/9/main" objectType="Drop" dropStyle="combo" dx="16" fmlaLink="$D$42" fmlaRange="$B$43:$B$49" noThreeD="1" sel="3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247650</xdr:rowOff>
        </xdr:from>
        <xdr:to>
          <xdr:col>3</xdr:col>
          <xdr:colOff>0</xdr:colOff>
          <xdr:row>10</xdr:row>
          <xdr:rowOff>447675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3</xdr:col>
          <xdr:colOff>0</xdr:colOff>
          <xdr:row>11</xdr:row>
          <xdr:rowOff>200025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156881</xdr:colOff>
      <xdr:row>2</xdr:row>
      <xdr:rowOff>16247</xdr:rowOff>
    </xdr:from>
    <xdr:to>
      <xdr:col>6</xdr:col>
      <xdr:colOff>1162050</xdr:colOff>
      <xdr:row>5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5481" y="397247"/>
          <a:ext cx="11282644" cy="679078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uk-UA" sz="1800" b="1"/>
            <a:t>Розрахунок членських внесків, згідно Положення про сплату вступних та членських внесків органами місцевого самоврядування у Асоціації «Енергоефективні міста України» від 1</a:t>
          </a:r>
          <a:r>
            <a:rPr lang="en-US" sz="1800" b="1"/>
            <a:t>1</a:t>
          </a:r>
          <a:r>
            <a:rPr lang="uk-UA" sz="1800" b="1"/>
            <a:t>.0</a:t>
          </a:r>
          <a:r>
            <a:rPr lang="en-US" sz="1800" b="1"/>
            <a:t>5</a:t>
          </a:r>
          <a:r>
            <a:rPr lang="uk-UA" sz="1800" b="1"/>
            <a:t>.20</a:t>
          </a:r>
          <a:r>
            <a:rPr lang="en-US" sz="1800" b="1"/>
            <a:t>23</a:t>
          </a:r>
          <a:r>
            <a:rPr lang="uk-UA" sz="1800" b="1"/>
            <a:t>р.: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247650</xdr:rowOff>
        </xdr:from>
        <xdr:to>
          <xdr:col>6</xdr:col>
          <xdr:colOff>1343025</xdr:colOff>
          <xdr:row>10</xdr:row>
          <xdr:rowOff>466725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1788618</xdr:colOff>
      <xdr:row>22</xdr:row>
      <xdr:rowOff>127429</xdr:rowOff>
    </xdr:from>
    <xdr:to>
      <xdr:col>5</xdr:col>
      <xdr:colOff>3392180</xdr:colOff>
      <xdr:row>29</xdr:row>
      <xdr:rowOff>107257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19939" y="5107643"/>
          <a:ext cx="8026134" cy="140857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uk-UA" sz="1000" i="1"/>
            <a:t>* 3-</a:t>
          </a:r>
          <a:r>
            <a:rPr lang="uk-UA" sz="1000" i="1" baseline="0"/>
            <a:t> сума, зазначена в Положені про сплату вступних та членських внесків органів місцевого самоврядування у АЕМУ</a:t>
          </a:r>
        </a:p>
        <a:p>
          <a:r>
            <a:rPr lang="uk-UA" sz="1000" i="1" baseline="0"/>
            <a:t>   </a:t>
          </a:r>
          <a:r>
            <a:rPr lang="en-US" sz="1000" i="1" baseline="0"/>
            <a:t>4</a:t>
          </a:r>
          <a:r>
            <a:rPr lang="uk-UA" sz="1000" i="1" baseline="0"/>
            <a:t> - сума членського внеску за поточний рік з врахуванням коефіцієнту </a:t>
          </a:r>
          <a:r>
            <a:rPr lang="en-US" sz="1000" i="1" baseline="0"/>
            <a:t>, </a:t>
          </a:r>
          <a:r>
            <a:rPr lang="uk-UA" sz="1000" i="1" baseline="0"/>
            <a:t>взалежності від кварталу</a:t>
          </a:r>
        </a:p>
        <a:p>
          <a:r>
            <a:rPr lang="uk-UA" sz="1000" i="1" baseline="0"/>
            <a:t>   </a:t>
          </a:r>
          <a:r>
            <a:rPr lang="en-US" sz="1000" i="1" baseline="0"/>
            <a:t>5</a:t>
          </a:r>
          <a:r>
            <a:rPr lang="uk-UA" sz="1000" i="1" baseline="0"/>
            <a:t> - загальна сума вступного та членського внеску у поточному році</a:t>
          </a:r>
        </a:p>
        <a:p>
          <a:r>
            <a:rPr lang="uk-UA" sz="1000" i="1" baseline="0"/>
            <a:t>   </a:t>
          </a:r>
          <a:r>
            <a:rPr lang="en-US" sz="1000" i="1" baseline="0"/>
            <a:t>6</a:t>
          </a:r>
          <a:r>
            <a:rPr lang="uk-UA" sz="1000" i="1" baseline="0"/>
            <a:t> -</a:t>
          </a:r>
          <a:r>
            <a:rPr lang="uk-UA" sz="1000" b="1" i="1" baseline="0"/>
            <a:t> </a:t>
          </a:r>
          <a:r>
            <a:rPr lang="uk-UA" sz="1000" b="0" i="1" baseline="0"/>
            <a:t>сума членського внеску у наступному році </a:t>
          </a:r>
          <a:r>
            <a:rPr lang="uk-UA" sz="1000" b="1" i="1" baseline="0"/>
            <a:t>( див. розрахунок для Діючих міст-членів АЕМУ)</a:t>
          </a:r>
        </a:p>
        <a:p>
          <a:endParaRPr lang="uk-UA" sz="1000" i="1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uk-UA" sz="10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Даний калькулятор розроблено </a:t>
          </a:r>
          <a:r>
            <a:rPr lang="uk-UA" sz="10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згідно</a:t>
          </a:r>
          <a:r>
            <a:rPr lang="uk-UA" sz="10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Положення про сплату вступних та членських внесків органами місцевого самоврядування у</a:t>
          </a:r>
          <a:r>
            <a:rPr lang="uk-UA" sz="1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uk-UA" sz="10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Асоціації «Енергоефективні міста України» ( Додаток до</a:t>
          </a:r>
          <a:r>
            <a:rPr lang="uk-UA" sz="1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Загальних Зборів  від 1</a:t>
          </a:r>
          <a:r>
            <a:rPr lang="en-US" sz="1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uk-UA" sz="1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.0</a:t>
          </a:r>
          <a:r>
            <a:rPr lang="en-US" sz="1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uk-UA" sz="1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.20</a:t>
          </a:r>
          <a:r>
            <a:rPr lang="en-US" sz="1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uk-UA" sz="1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р.)</a:t>
          </a:r>
          <a:endParaRPr lang="uk-UA" sz="1000" b="1">
            <a:effectLst/>
          </a:endParaRPr>
        </a:p>
        <a:p>
          <a:endParaRPr lang="uk-UA" sz="1100" i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topLeftCell="A7" zoomScale="115" zoomScaleNormal="115" workbookViewId="0">
      <selection activeCell="F33" sqref="F33"/>
    </sheetView>
  </sheetViews>
  <sheetFormatPr defaultRowHeight="15.75" x14ac:dyDescent="0.25"/>
  <cols>
    <col min="1" max="1" width="3.42578125" style="1" customWidth="1"/>
    <col min="2" max="2" width="62.42578125" style="1" customWidth="1"/>
    <col min="3" max="3" width="20.7109375" style="1" customWidth="1"/>
    <col min="4" max="4" width="9.140625" style="1"/>
    <col min="5" max="5" width="3.85546875" style="1" customWidth="1"/>
    <col min="6" max="6" width="65.5703125" style="1" customWidth="1"/>
    <col min="7" max="7" width="20.28515625" style="1" customWidth="1"/>
    <col min="8" max="8" width="5.28515625" style="1" customWidth="1"/>
    <col min="9" max="9" width="6.85546875" style="1" customWidth="1"/>
    <col min="10" max="10" width="5.85546875" style="1" customWidth="1"/>
    <col min="11" max="11" width="5.42578125" style="1" customWidth="1"/>
    <col min="12" max="12" width="5" style="1" customWidth="1"/>
    <col min="13" max="16384" width="9.140625" style="1"/>
  </cols>
  <sheetData>
    <row r="1" spans="1:8" ht="16.5" thickBot="1" x14ac:dyDescent="0.3"/>
    <row r="2" spans="1:8" x14ac:dyDescent="0.25">
      <c r="A2" s="2"/>
      <c r="B2" s="3"/>
      <c r="C2" s="3"/>
      <c r="D2" s="3"/>
      <c r="E2" s="3"/>
      <c r="F2" s="3"/>
      <c r="G2" s="3"/>
      <c r="H2" s="4"/>
    </row>
    <row r="3" spans="1:8" ht="17.25" customHeight="1" x14ac:dyDescent="0.25">
      <c r="A3" s="5"/>
      <c r="B3" s="6"/>
      <c r="C3" s="6"/>
      <c r="D3" s="6"/>
      <c r="E3" s="6"/>
      <c r="F3" s="6"/>
      <c r="G3" s="6"/>
      <c r="H3" s="7"/>
    </row>
    <row r="4" spans="1:8" x14ac:dyDescent="0.25">
      <c r="A4" s="5"/>
      <c r="B4" s="6"/>
      <c r="C4" s="6"/>
      <c r="D4" s="6"/>
      <c r="E4" s="6"/>
      <c r="F4" s="6"/>
      <c r="G4" s="6"/>
      <c r="H4" s="7"/>
    </row>
    <row r="5" spans="1:8" x14ac:dyDescent="0.25">
      <c r="A5" s="5"/>
      <c r="B5" s="6"/>
      <c r="C5" s="6"/>
      <c r="D5" s="6"/>
      <c r="E5" s="6"/>
      <c r="F5" s="6"/>
      <c r="G5" s="6"/>
      <c r="H5" s="7"/>
    </row>
    <row r="6" spans="1:8" x14ac:dyDescent="0.25">
      <c r="A6" s="5"/>
      <c r="B6" s="6"/>
      <c r="C6" s="6"/>
      <c r="D6" s="6"/>
      <c r="E6" s="6"/>
      <c r="F6" s="6"/>
      <c r="G6" s="6"/>
      <c r="H6" s="7"/>
    </row>
    <row r="7" spans="1:8" x14ac:dyDescent="0.25">
      <c r="A7" s="5"/>
      <c r="B7" s="6"/>
      <c r="C7" s="6"/>
      <c r="D7" s="6"/>
      <c r="E7" s="6"/>
      <c r="F7" s="6"/>
      <c r="G7" s="6"/>
      <c r="H7" s="7"/>
    </row>
    <row r="8" spans="1:8" ht="21" x14ac:dyDescent="0.35">
      <c r="A8" s="5"/>
      <c r="B8" s="46" t="s">
        <v>22</v>
      </c>
      <c r="C8" s="6"/>
      <c r="D8" s="6"/>
      <c r="E8" s="6"/>
      <c r="F8" s="46" t="s">
        <v>33</v>
      </c>
      <c r="G8" s="6"/>
      <c r="H8" s="7"/>
    </row>
    <row r="9" spans="1:8" ht="12.75" customHeight="1" x14ac:dyDescent="0.25">
      <c r="A9" s="8"/>
      <c r="B9" s="6"/>
      <c r="C9" s="6"/>
      <c r="D9" s="6"/>
      <c r="E9" s="9"/>
      <c r="F9" s="6"/>
      <c r="G9" s="6"/>
      <c r="H9" s="7"/>
    </row>
    <row r="10" spans="1:8" ht="16.5" thickBot="1" x14ac:dyDescent="0.3">
      <c r="A10" s="5"/>
      <c r="B10" s="6"/>
      <c r="C10" s="6"/>
      <c r="D10" s="6"/>
      <c r="E10" s="6"/>
      <c r="F10" s="6"/>
      <c r="G10" s="6"/>
      <c r="H10" s="7"/>
    </row>
    <row r="11" spans="1:8" ht="51.75" customHeight="1" x14ac:dyDescent="0.25">
      <c r="A11" s="33" t="s">
        <v>18</v>
      </c>
      <c r="B11" s="37" t="s">
        <v>21</v>
      </c>
      <c r="C11" s="10"/>
      <c r="D11" s="6"/>
      <c r="E11" s="38" t="s">
        <v>18</v>
      </c>
      <c r="F11" s="34" t="s">
        <v>17</v>
      </c>
      <c r="G11" s="35"/>
      <c r="H11" s="7"/>
    </row>
    <row r="12" spans="1:8" x14ac:dyDescent="0.25">
      <c r="A12" s="39" t="s">
        <v>19</v>
      </c>
      <c r="B12" s="12" t="s">
        <v>17</v>
      </c>
      <c r="C12" s="13"/>
      <c r="D12" s="6"/>
      <c r="E12" s="43" t="s">
        <v>19</v>
      </c>
      <c r="F12" s="44" t="s">
        <v>26</v>
      </c>
      <c r="G12" s="45">
        <f>INDEX(C43:C49,D42)</f>
        <v>16000</v>
      </c>
      <c r="H12" s="7"/>
    </row>
    <row r="13" spans="1:8" x14ac:dyDescent="0.25">
      <c r="A13" s="36"/>
      <c r="B13" s="15"/>
      <c r="C13" s="16"/>
      <c r="D13" s="6"/>
      <c r="E13" s="14"/>
      <c r="F13" s="6"/>
      <c r="G13" s="42"/>
      <c r="H13" s="7"/>
    </row>
    <row r="14" spans="1:8" x14ac:dyDescent="0.25">
      <c r="A14" s="40" t="s">
        <v>28</v>
      </c>
      <c r="B14" s="31" t="s">
        <v>24</v>
      </c>
      <c r="C14" s="32">
        <f>8000</f>
        <v>8000</v>
      </c>
      <c r="D14" s="6"/>
      <c r="E14" s="11"/>
      <c r="F14" s="12"/>
      <c r="G14" s="13"/>
      <c r="H14" s="7"/>
    </row>
    <row r="15" spans="1:8" x14ac:dyDescent="0.25">
      <c r="A15" s="36"/>
      <c r="B15" s="15"/>
      <c r="C15" s="16"/>
      <c r="D15" s="6"/>
      <c r="E15" s="14"/>
      <c r="F15" s="15"/>
      <c r="G15" s="16"/>
      <c r="H15" s="7"/>
    </row>
    <row r="16" spans="1:8" x14ac:dyDescent="0.25">
      <c r="A16" s="41" t="s">
        <v>29</v>
      </c>
      <c r="B16" s="18" t="s">
        <v>27</v>
      </c>
      <c r="C16" s="18">
        <f>D52*D51</f>
        <v>0</v>
      </c>
      <c r="D16" s="6"/>
      <c r="E16" s="11"/>
      <c r="F16" s="12"/>
      <c r="G16" s="13"/>
      <c r="H16" s="7"/>
    </row>
    <row r="17" spans="1:8" x14ac:dyDescent="0.25">
      <c r="A17" s="36"/>
      <c r="B17" s="15"/>
      <c r="C17" s="15"/>
      <c r="D17" s="6"/>
      <c r="E17" s="14"/>
      <c r="F17" s="15"/>
      <c r="G17" s="17"/>
      <c r="H17" s="7"/>
    </row>
    <row r="18" spans="1:8" ht="16.5" thickBot="1" x14ac:dyDescent="0.3">
      <c r="A18" s="41" t="s">
        <v>30</v>
      </c>
      <c r="B18" s="22" t="s">
        <v>32</v>
      </c>
      <c r="C18" s="23">
        <f>C16+C14</f>
        <v>8000</v>
      </c>
      <c r="D18" s="6"/>
      <c r="E18" s="19"/>
      <c r="F18" s="20"/>
      <c r="G18" s="21"/>
      <c r="H18" s="7"/>
    </row>
    <row r="19" spans="1:8" x14ac:dyDescent="0.25">
      <c r="A19" s="36"/>
      <c r="B19" s="15"/>
      <c r="C19" s="15"/>
      <c r="D19" s="6"/>
      <c r="E19" s="6"/>
      <c r="F19" s="6"/>
      <c r="G19" s="6"/>
      <c r="H19" s="7"/>
    </row>
    <row r="20" spans="1:8" x14ac:dyDescent="0.25">
      <c r="A20" s="39" t="s">
        <v>31</v>
      </c>
      <c r="B20" s="24" t="s">
        <v>34</v>
      </c>
      <c r="C20" s="24">
        <f>D52</f>
        <v>16000</v>
      </c>
      <c r="D20" s="6"/>
      <c r="E20" s="6"/>
      <c r="F20" s="6"/>
      <c r="G20" s="6"/>
      <c r="H20" s="7"/>
    </row>
    <row r="21" spans="1:8" x14ac:dyDescent="0.25">
      <c r="D21" s="6"/>
      <c r="E21" s="6"/>
      <c r="F21" s="6"/>
      <c r="G21" s="6"/>
      <c r="H21" s="7"/>
    </row>
    <row r="22" spans="1:8" x14ac:dyDescent="0.25">
      <c r="D22" s="6"/>
      <c r="E22" s="6"/>
      <c r="F22" s="6"/>
      <c r="G22" s="6"/>
      <c r="H22" s="7"/>
    </row>
    <row r="23" spans="1:8" x14ac:dyDescent="0.25">
      <c r="A23" s="5"/>
      <c r="B23" s="6"/>
      <c r="C23" s="6"/>
      <c r="D23" s="6"/>
      <c r="E23" s="6"/>
      <c r="F23" s="6"/>
      <c r="G23" s="6"/>
      <c r="H23" s="7"/>
    </row>
    <row r="24" spans="1:8" x14ac:dyDescent="0.25">
      <c r="A24" s="5"/>
      <c r="B24" s="6"/>
      <c r="C24" s="6"/>
      <c r="D24" s="6"/>
      <c r="E24" s="6"/>
      <c r="F24" s="6"/>
      <c r="G24" s="6"/>
      <c r="H24" s="7"/>
    </row>
    <row r="25" spans="1:8" x14ac:dyDescent="0.25">
      <c r="A25" s="5"/>
      <c r="B25" s="6"/>
      <c r="C25" s="6"/>
      <c r="D25" s="6"/>
      <c r="E25" s="6"/>
      <c r="F25" s="6"/>
      <c r="G25" s="6"/>
      <c r="H25" s="7"/>
    </row>
    <row r="26" spans="1:8" x14ac:dyDescent="0.25">
      <c r="A26" s="47"/>
      <c r="B26" s="25"/>
      <c r="C26" s="25"/>
      <c r="D26" s="25"/>
      <c r="E26" s="25"/>
      <c r="F26" s="25"/>
      <c r="G26" s="6"/>
      <c r="H26" s="7"/>
    </row>
    <row r="27" spans="1:8" x14ac:dyDescent="0.25">
      <c r="A27" s="47"/>
      <c r="B27" s="25"/>
      <c r="C27" s="25"/>
      <c r="D27" s="25"/>
      <c r="E27" s="25"/>
      <c r="F27" s="25"/>
      <c r="G27" s="6"/>
      <c r="H27" s="7"/>
    </row>
    <row r="28" spans="1:8" x14ac:dyDescent="0.25">
      <c r="A28" s="47"/>
      <c r="B28" s="25"/>
      <c r="C28" s="25"/>
      <c r="D28" s="25"/>
      <c r="E28" s="25"/>
      <c r="F28" s="25"/>
      <c r="G28" s="6"/>
      <c r="H28" s="7"/>
    </row>
    <row r="29" spans="1:8" x14ac:dyDescent="0.25">
      <c r="A29" s="47"/>
      <c r="B29" s="25"/>
      <c r="C29" s="25" t="s">
        <v>20</v>
      </c>
      <c r="D29" s="25"/>
      <c r="E29" s="25"/>
      <c r="F29" s="25"/>
      <c r="G29" s="6"/>
      <c r="H29" s="7"/>
    </row>
    <row r="30" spans="1:8" x14ac:dyDescent="0.25">
      <c r="A30" s="47"/>
      <c r="B30" s="25" t="s">
        <v>13</v>
      </c>
      <c r="C30" s="25">
        <v>8000</v>
      </c>
      <c r="D30" s="25">
        <v>1</v>
      </c>
      <c r="E30" s="25"/>
      <c r="F30" s="25"/>
      <c r="G30" s="6"/>
      <c r="H30" s="7"/>
    </row>
    <row r="31" spans="1:8" ht="16.5" thickBot="1" x14ac:dyDescent="0.3">
      <c r="A31" s="48"/>
      <c r="B31" s="26" t="s">
        <v>16</v>
      </c>
      <c r="C31" s="26">
        <v>0</v>
      </c>
      <c r="D31" s="26"/>
      <c r="E31" s="26"/>
      <c r="F31" s="26"/>
      <c r="G31" s="27"/>
      <c r="H31" s="28"/>
    </row>
    <row r="32" spans="1:8" x14ac:dyDescent="0.25">
      <c r="A32" s="25"/>
      <c r="B32" s="25"/>
      <c r="C32" s="25"/>
      <c r="D32" s="25"/>
      <c r="E32" s="25"/>
      <c r="F32" s="25"/>
      <c r="G32" s="6"/>
      <c r="H32" s="6"/>
    </row>
    <row r="33" spans="1:8" x14ac:dyDescent="0.25">
      <c r="A33" s="25"/>
      <c r="B33" s="25"/>
      <c r="C33" s="25"/>
      <c r="D33" s="25"/>
      <c r="E33" s="25"/>
      <c r="F33" s="25"/>
      <c r="G33" s="6"/>
      <c r="H33" s="6"/>
    </row>
    <row r="34" spans="1:8" x14ac:dyDescent="0.25">
      <c r="A34" s="25"/>
      <c r="B34" s="25"/>
      <c r="C34" s="25"/>
      <c r="D34" s="25"/>
      <c r="E34" s="25"/>
      <c r="F34" s="25"/>
      <c r="G34" s="6"/>
      <c r="H34" s="6"/>
    </row>
    <row r="35" spans="1:8" x14ac:dyDescent="0.25">
      <c r="A35" s="25"/>
      <c r="B35" s="25" t="s">
        <v>15</v>
      </c>
      <c r="C35" s="25" t="s">
        <v>14</v>
      </c>
      <c r="D35" s="25">
        <v>4</v>
      </c>
      <c r="E35" s="25"/>
      <c r="F35" s="25"/>
      <c r="G35" s="6"/>
      <c r="H35" s="6"/>
    </row>
    <row r="36" spans="1:8" x14ac:dyDescent="0.25">
      <c r="A36" s="25"/>
      <c r="B36" s="25" t="s">
        <v>9</v>
      </c>
      <c r="C36" s="25">
        <f>(3/4)</f>
        <v>0.75</v>
      </c>
      <c r="D36" s="25"/>
      <c r="E36" s="25"/>
      <c r="F36" s="25"/>
      <c r="G36" s="6"/>
      <c r="H36" s="6"/>
    </row>
    <row r="37" spans="1:8" x14ac:dyDescent="0.25">
      <c r="A37" s="25"/>
      <c r="B37" s="25" t="s">
        <v>10</v>
      </c>
      <c r="C37" s="25">
        <f>(1/2)</f>
        <v>0.5</v>
      </c>
      <c r="D37" s="25"/>
      <c r="E37" s="25"/>
      <c r="F37" s="25"/>
      <c r="G37" s="6"/>
      <c r="H37" s="6"/>
    </row>
    <row r="38" spans="1:8" x14ac:dyDescent="0.25">
      <c r="A38" s="49"/>
      <c r="B38" s="25" t="s">
        <v>11</v>
      </c>
      <c r="C38" s="25">
        <f>(1/4)</f>
        <v>0.25</v>
      </c>
      <c r="D38" s="25"/>
      <c r="E38" s="25"/>
      <c r="F38" s="25"/>
    </row>
    <row r="39" spans="1:8" x14ac:dyDescent="0.25">
      <c r="A39" s="49"/>
      <c r="B39" s="25" t="s">
        <v>12</v>
      </c>
      <c r="C39" s="25">
        <f>(0)</f>
        <v>0</v>
      </c>
      <c r="D39" s="25"/>
      <c r="E39" s="25"/>
      <c r="F39" s="25"/>
    </row>
    <row r="40" spans="1:8" x14ac:dyDescent="0.25">
      <c r="A40" s="49"/>
      <c r="B40" s="25"/>
      <c r="C40" s="25"/>
      <c r="D40" s="25"/>
      <c r="E40" s="25"/>
      <c r="F40" s="25"/>
    </row>
    <row r="41" spans="1:8" x14ac:dyDescent="0.25">
      <c r="A41" s="49"/>
      <c r="B41" s="25"/>
      <c r="C41" s="25"/>
      <c r="D41" s="25"/>
      <c r="E41" s="25"/>
      <c r="F41" s="25"/>
    </row>
    <row r="42" spans="1:8" x14ac:dyDescent="0.25">
      <c r="A42" s="49"/>
      <c r="B42" s="25" t="s">
        <v>0</v>
      </c>
      <c r="C42" s="25" t="s">
        <v>1</v>
      </c>
      <c r="D42" s="25">
        <v>3</v>
      </c>
      <c r="E42" s="25"/>
      <c r="F42" s="25"/>
    </row>
    <row r="43" spans="1:8" x14ac:dyDescent="0.25">
      <c r="A43" s="49"/>
      <c r="B43" s="25" t="s">
        <v>2</v>
      </c>
      <c r="C43" s="25">
        <f>2000*2</f>
        <v>4000</v>
      </c>
      <c r="D43" s="25"/>
      <c r="E43" s="25"/>
      <c r="F43" s="25"/>
    </row>
    <row r="44" spans="1:8" x14ac:dyDescent="0.25">
      <c r="A44" s="49"/>
      <c r="B44" s="25" t="s">
        <v>3</v>
      </c>
      <c r="C44" s="25">
        <f>4000*2</f>
        <v>8000</v>
      </c>
      <c r="D44" s="25"/>
      <c r="E44" s="25"/>
      <c r="F44" s="25"/>
    </row>
    <row r="45" spans="1:8" x14ac:dyDescent="0.25">
      <c r="A45" s="49"/>
      <c r="B45" s="25" t="s">
        <v>4</v>
      </c>
      <c r="C45" s="25">
        <f>8000*2</f>
        <v>16000</v>
      </c>
      <c r="D45" s="25"/>
      <c r="E45" s="25"/>
      <c r="F45" s="25"/>
    </row>
    <row r="46" spans="1:8" x14ac:dyDescent="0.25">
      <c r="A46" s="49"/>
      <c r="B46" s="25" t="s">
        <v>5</v>
      </c>
      <c r="C46" s="25">
        <f>16000*2</f>
        <v>32000</v>
      </c>
      <c r="D46" s="25"/>
      <c r="E46" s="25"/>
      <c r="F46" s="25"/>
    </row>
    <row r="47" spans="1:8" x14ac:dyDescent="0.25">
      <c r="A47" s="49"/>
      <c r="B47" s="25" t="s">
        <v>6</v>
      </c>
      <c r="C47" s="25">
        <f>32000*2</f>
        <v>64000</v>
      </c>
      <c r="D47" s="25"/>
      <c r="E47" s="25"/>
      <c r="F47" s="25"/>
    </row>
    <row r="48" spans="1:8" x14ac:dyDescent="0.25">
      <c r="A48" s="49"/>
      <c r="B48" s="25" t="s">
        <v>7</v>
      </c>
      <c r="C48" s="25">
        <f>50000*2</f>
        <v>100000</v>
      </c>
      <c r="D48" s="25"/>
      <c r="E48" s="25"/>
      <c r="F48" s="25"/>
    </row>
    <row r="49" spans="1:6" x14ac:dyDescent="0.25">
      <c r="A49" s="49"/>
      <c r="B49" s="25" t="s">
        <v>8</v>
      </c>
      <c r="C49" s="25">
        <f>80000*2</f>
        <v>160000</v>
      </c>
      <c r="D49" s="25"/>
      <c r="E49" s="25"/>
      <c r="F49" s="25"/>
    </row>
    <row r="50" spans="1:6" x14ac:dyDescent="0.25">
      <c r="A50" s="49"/>
      <c r="B50" s="25"/>
      <c r="C50" s="25"/>
      <c r="D50" s="25"/>
      <c r="E50" s="25"/>
      <c r="F50" s="25"/>
    </row>
    <row r="51" spans="1:6" x14ac:dyDescent="0.25">
      <c r="A51" s="49"/>
      <c r="B51" s="29" t="s">
        <v>29</v>
      </c>
      <c r="C51" s="29" t="s">
        <v>23</v>
      </c>
      <c r="D51" s="29">
        <f>INDEX(Коефіцієнт,D35)</f>
        <v>0</v>
      </c>
      <c r="E51" s="25"/>
      <c r="F51" s="25"/>
    </row>
    <row r="52" spans="1:6" x14ac:dyDescent="0.25">
      <c r="A52" s="49"/>
      <c r="B52" s="29" t="s">
        <v>30</v>
      </c>
      <c r="C52" s="29" t="s">
        <v>25</v>
      </c>
      <c r="D52" s="30">
        <f>INDEX(C43:C49,D42)</f>
        <v>16000</v>
      </c>
      <c r="E52" s="25"/>
      <c r="F52" s="25"/>
    </row>
    <row r="53" spans="1:6" x14ac:dyDescent="0.25">
      <c r="A53" s="49"/>
      <c r="B53" s="25"/>
      <c r="C53" s="25"/>
      <c r="D53" s="25"/>
      <c r="E53" s="25"/>
      <c r="F53" s="25"/>
    </row>
    <row r="54" spans="1:6" x14ac:dyDescent="0.25">
      <c r="A54" s="49"/>
      <c r="B54" s="49"/>
      <c r="C54" s="49"/>
      <c r="D54" s="49"/>
      <c r="E54" s="49"/>
      <c r="F54" s="49"/>
    </row>
    <row r="55" spans="1:6" x14ac:dyDescent="0.25">
      <c r="A55" s="49"/>
      <c r="B55" s="49"/>
      <c r="C55" s="49"/>
      <c r="D55" s="49"/>
      <c r="E55" s="49"/>
      <c r="F55" s="49"/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2</xdr:col>
                    <xdr:colOff>0</xdr:colOff>
                    <xdr:row>10</xdr:row>
                    <xdr:rowOff>247650</xdr:rowOff>
                  </from>
                  <to>
                    <xdr:col>3</xdr:col>
                    <xdr:colOff>0</xdr:colOff>
                    <xdr:row>10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Drop Down 6">
              <controlPr defaultSize="0" autoLine="0" autoPict="0">
                <anchor moveWithCells="1">
                  <from>
                    <xdr:col>6</xdr:col>
                    <xdr:colOff>0</xdr:colOff>
                    <xdr:row>10</xdr:row>
                    <xdr:rowOff>247650</xdr:rowOff>
                  </from>
                  <to>
                    <xdr:col>6</xdr:col>
                    <xdr:colOff>1343025</xdr:colOff>
                    <xdr:row>10</xdr:row>
                    <xdr:rowOff>466725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Аркуш1</vt:lpstr>
      <vt:lpstr>Аркуш2</vt:lpstr>
      <vt:lpstr>Аркуш3</vt:lpstr>
      <vt:lpstr>Коефіцієнт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2024-02-27T16:39:57Z</dcterms:modified>
</cp:coreProperties>
</file>